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Fotky\Om\504015201501 - TR ČB Střed - výstavba R 110 kV + TR\odevzdání_1_7_2020\zadání\"/>
    </mc:Choice>
  </mc:AlternateContent>
  <bookViews>
    <workbookView xWindow="0" yWindow="0" windowWidth="28800" windowHeight="13935"/>
  </bookViews>
  <sheets>
    <sheet name="Stavba" sheetId="1" r:id="rId1"/>
    <sheet name="SO 03  KL" sheetId="2" r:id="rId2"/>
    <sheet name="SO 03  Rek" sheetId="3" r:id="rId3"/>
    <sheet name="SO 03  Pol" sheetId="4" r:id="rId4"/>
  </sheets>
  <definedNames>
    <definedName name="CelkemObjekty" localSheetId="0">Stavba!$F$31</definedName>
    <definedName name="CisloStavby" localSheetId="0">Stavba!$D$5</definedName>
    <definedName name="dadresa" localSheetId="0">Stavba!$D$8</definedName>
    <definedName name="DIČ" localSheetId="0">Stavba!$K$8</definedName>
    <definedName name="dmisto" localSheetId="0">Stavba!$D$9</definedName>
    <definedName name="dpsc" localSheetId="0">Stavba!$C$9</definedName>
    <definedName name="IČO" localSheetId="0">Stavba!$K$7</definedName>
    <definedName name="NazevObjektu" localSheetId="0">Stavba!$C$29</definedName>
    <definedName name="NazevStavby" localSheetId="0">Stavba!$E$5</definedName>
    <definedName name="_xlnm.Print_Titles" localSheetId="3">'SO 03  Pol'!$1:$6</definedName>
    <definedName name="_xlnm.Print_Titles" localSheetId="2">'SO 03  Rek'!$1:$6</definedName>
    <definedName name="Objednatel" localSheetId="0">Stavba!$D$11</definedName>
    <definedName name="Objekt" localSheetId="0">Stavba!$B$29</definedName>
    <definedName name="_xlnm.Print_Area" localSheetId="1">'SO 03  KL'!$A$1:$G$45</definedName>
    <definedName name="_xlnm.Print_Area" localSheetId="3">'SO 03  Pol'!$A$1:$K$53</definedName>
    <definedName name="_xlnm.Print_Area" localSheetId="2">'SO 03  Rek'!$A$1:$I$25</definedName>
    <definedName name="_xlnm.Print_Area" localSheetId="0">Stavba!$B$1:$J$70</definedName>
    <definedName name="odic" localSheetId="0">Stavba!$K$12</definedName>
    <definedName name="oico" localSheetId="0">Stavba!$K$11</definedName>
    <definedName name="omisto" localSheetId="0">Stavba!$D$13</definedName>
    <definedName name="onazev" localSheetId="0">Stavba!$D$12</definedName>
    <definedName name="opsc" localSheetId="0">Stavba!$C$13</definedName>
    <definedName name="SazbaDPH1" localSheetId="0">Stavba!$D$19</definedName>
    <definedName name="SazbaDPH2" localSheetId="0">Stavba!$D$21</definedName>
    <definedName name="solver_lin" localSheetId="3" hidden="1">0</definedName>
    <definedName name="solver_num" localSheetId="3" hidden="1">0</definedName>
    <definedName name="solver_opt" localSheetId="3" hidden="1">'SO 03  Pol'!#REF!</definedName>
    <definedName name="solver_typ" localSheetId="3" hidden="1">1</definedName>
    <definedName name="solver_val" localSheetId="3" hidden="1">0</definedName>
    <definedName name="SoucetDilu" localSheetId="0">Stavba!$F$51:$J$51</definedName>
    <definedName name="StavbaCelkem" localSheetId="0">Stavba!$H$31</definedName>
    <definedName name="Zhotovitel" localSheetId="0">Stavba!$D$7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3" i="3" l="1"/>
  <c r="D21" i="2"/>
  <c r="I22" i="3"/>
  <c r="G21" i="2" s="1"/>
  <c r="D20" i="2"/>
  <c r="I21" i="3"/>
  <c r="G20" i="2" s="1"/>
  <c r="D19" i="2"/>
  <c r="I20" i="3"/>
  <c r="G19" i="2" s="1"/>
  <c r="D18" i="2"/>
  <c r="I19" i="3"/>
  <c r="G18" i="2" s="1"/>
  <c r="D17" i="2"/>
  <c r="I18" i="3"/>
  <c r="G17" i="2" s="1"/>
  <c r="D16" i="2"/>
  <c r="I17" i="3"/>
  <c r="G16" i="2" s="1"/>
  <c r="D15" i="2"/>
  <c r="I16" i="3"/>
  <c r="G15" i="2" s="1"/>
  <c r="BE52" i="4"/>
  <c r="BD52" i="4"/>
  <c r="BC52" i="4"/>
  <c r="BC53" i="4" s="1"/>
  <c r="G10" i="3" s="1"/>
  <c r="BB52" i="4"/>
  <c r="K52" i="4"/>
  <c r="I52" i="4"/>
  <c r="G52" i="4"/>
  <c r="BA52" i="4" s="1"/>
  <c r="BE51" i="4"/>
  <c r="BE53" i="4" s="1"/>
  <c r="I10" i="3" s="1"/>
  <c r="BD51" i="4"/>
  <c r="BC51" i="4"/>
  <c r="BB51" i="4"/>
  <c r="BB53" i="4" s="1"/>
  <c r="F10" i="3" s="1"/>
  <c r="K51" i="4"/>
  <c r="K53" i="4" s="1"/>
  <c r="I51" i="4"/>
  <c r="I53" i="4" s="1"/>
  <c r="G51" i="4"/>
  <c r="BA51" i="4" s="1"/>
  <c r="B10" i="3"/>
  <c r="A10" i="3"/>
  <c r="BE46" i="4"/>
  <c r="BD46" i="4"/>
  <c r="BC46" i="4"/>
  <c r="BB46" i="4"/>
  <c r="BB49" i="4" s="1"/>
  <c r="F9" i="3" s="1"/>
  <c r="K46" i="4"/>
  <c r="I46" i="4"/>
  <c r="G46" i="4"/>
  <c r="BA46" i="4" s="1"/>
  <c r="BE44" i="4"/>
  <c r="BD44" i="4"/>
  <c r="BD49" i="4" s="1"/>
  <c r="H9" i="3" s="1"/>
  <c r="BC44" i="4"/>
  <c r="BB44" i="4"/>
  <c r="K44" i="4"/>
  <c r="K49" i="4" s="1"/>
  <c r="I44" i="4"/>
  <c r="I49" i="4" s="1"/>
  <c r="G44" i="4"/>
  <c r="BA44" i="4" s="1"/>
  <c r="B9" i="3"/>
  <c r="A9" i="3"/>
  <c r="BE40" i="4"/>
  <c r="BD40" i="4"/>
  <c r="BC40" i="4"/>
  <c r="BB40" i="4"/>
  <c r="K40" i="4"/>
  <c r="I40" i="4"/>
  <c r="G40" i="4"/>
  <c r="BA40" i="4" s="1"/>
  <c r="BE39" i="4"/>
  <c r="BD39" i="4"/>
  <c r="BC39" i="4"/>
  <c r="BB39" i="4"/>
  <c r="K39" i="4"/>
  <c r="I39" i="4"/>
  <c r="G39" i="4"/>
  <c r="BA39" i="4" s="1"/>
  <c r="BE38" i="4"/>
  <c r="BD38" i="4"/>
  <c r="BC38" i="4"/>
  <c r="BB38" i="4"/>
  <c r="K38" i="4"/>
  <c r="I38" i="4"/>
  <c r="G38" i="4"/>
  <c r="BA38" i="4" s="1"/>
  <c r="BE37" i="4"/>
  <c r="BD37" i="4"/>
  <c r="BC37" i="4"/>
  <c r="BB37" i="4"/>
  <c r="K37" i="4"/>
  <c r="I37" i="4"/>
  <c r="G37" i="4"/>
  <c r="BA37" i="4" s="1"/>
  <c r="BE36" i="4"/>
  <c r="BD36" i="4"/>
  <c r="BC36" i="4"/>
  <c r="BC42" i="4" s="1"/>
  <c r="G8" i="3" s="1"/>
  <c r="BB36" i="4"/>
  <c r="K36" i="4"/>
  <c r="I36" i="4"/>
  <c r="G36" i="4"/>
  <c r="BA36" i="4" s="1"/>
  <c r="BE34" i="4"/>
  <c r="BD34" i="4"/>
  <c r="BC34" i="4"/>
  <c r="BB34" i="4"/>
  <c r="K34" i="4"/>
  <c r="I34" i="4"/>
  <c r="G34" i="4"/>
  <c r="BA34" i="4" s="1"/>
  <c r="BE32" i="4"/>
  <c r="BD32" i="4"/>
  <c r="BC32" i="4"/>
  <c r="BB32" i="4"/>
  <c r="K32" i="4"/>
  <c r="I32" i="4"/>
  <c r="G32" i="4"/>
  <c r="BA32" i="4" s="1"/>
  <c r="BE30" i="4"/>
  <c r="BD30" i="4"/>
  <c r="BD42" i="4" s="1"/>
  <c r="H8" i="3" s="1"/>
  <c r="BC30" i="4"/>
  <c r="BB30" i="4"/>
  <c r="K30" i="4"/>
  <c r="I30" i="4"/>
  <c r="G30" i="4"/>
  <c r="G42" i="4" s="1"/>
  <c r="B8" i="3"/>
  <c r="A8" i="3"/>
  <c r="K42" i="4"/>
  <c r="I42" i="4"/>
  <c r="BE27" i="4"/>
  <c r="BD27" i="4"/>
  <c r="BC27" i="4"/>
  <c r="BB27" i="4"/>
  <c r="BA27" i="4"/>
  <c r="K27" i="4"/>
  <c r="I27" i="4"/>
  <c r="G27" i="4"/>
  <c r="BE26" i="4"/>
  <c r="BD26" i="4"/>
  <c r="BC26" i="4"/>
  <c r="BB26" i="4"/>
  <c r="BA26" i="4"/>
  <c r="K26" i="4"/>
  <c r="I26" i="4"/>
  <c r="G26" i="4"/>
  <c r="BE25" i="4"/>
  <c r="BD25" i="4"/>
  <c r="BC25" i="4"/>
  <c r="BB25" i="4"/>
  <c r="BA25" i="4"/>
  <c r="K25" i="4"/>
  <c r="I25" i="4"/>
  <c r="G25" i="4"/>
  <c r="BE24" i="4"/>
  <c r="BD24" i="4"/>
  <c r="BC24" i="4"/>
  <c r="BB24" i="4"/>
  <c r="BA24" i="4"/>
  <c r="K24" i="4"/>
  <c r="I24" i="4"/>
  <c r="G24" i="4"/>
  <c r="BE23" i="4"/>
  <c r="BD23" i="4"/>
  <c r="BC23" i="4"/>
  <c r="BB23" i="4"/>
  <c r="BA23" i="4"/>
  <c r="K23" i="4"/>
  <c r="I23" i="4"/>
  <c r="G23" i="4"/>
  <c r="BE22" i="4"/>
  <c r="BD22" i="4"/>
  <c r="BC22" i="4"/>
  <c r="BB22" i="4"/>
  <c r="BA22" i="4"/>
  <c r="K22" i="4"/>
  <c r="I22" i="4"/>
  <c r="G22" i="4"/>
  <c r="BE21" i="4"/>
  <c r="BD21" i="4"/>
  <c r="BC21" i="4"/>
  <c r="BB21" i="4"/>
  <c r="BA21" i="4"/>
  <c r="K21" i="4"/>
  <c r="I21" i="4"/>
  <c r="G21" i="4"/>
  <c r="BE20" i="4"/>
  <c r="BD20" i="4"/>
  <c r="BC20" i="4"/>
  <c r="BB20" i="4"/>
  <c r="BA20" i="4"/>
  <c r="K20" i="4"/>
  <c r="I20" i="4"/>
  <c r="G20" i="4"/>
  <c r="BE18" i="4"/>
  <c r="BD18" i="4"/>
  <c r="BC18" i="4"/>
  <c r="BB18" i="4"/>
  <c r="BA18" i="4"/>
  <c r="K18" i="4"/>
  <c r="I18" i="4"/>
  <c r="G18" i="4"/>
  <c r="BE17" i="4"/>
  <c r="BD17" i="4"/>
  <c r="BC17" i="4"/>
  <c r="BB17" i="4"/>
  <c r="BA17" i="4"/>
  <c r="K17" i="4"/>
  <c r="I17" i="4"/>
  <c r="G17" i="4"/>
  <c r="BE16" i="4"/>
  <c r="BD16" i="4"/>
  <c r="BC16" i="4"/>
  <c r="BB16" i="4"/>
  <c r="BA16" i="4"/>
  <c r="K16" i="4"/>
  <c r="I16" i="4"/>
  <c r="G16" i="4"/>
  <c r="BE13" i="4"/>
  <c r="BD13" i="4"/>
  <c r="BC13" i="4"/>
  <c r="BB13" i="4"/>
  <c r="BA13" i="4"/>
  <c r="K13" i="4"/>
  <c r="I13" i="4"/>
  <c r="G13" i="4"/>
  <c r="BE12" i="4"/>
  <c r="BD12" i="4"/>
  <c r="BC12" i="4"/>
  <c r="BB12" i="4"/>
  <c r="BA12" i="4"/>
  <c r="K12" i="4"/>
  <c r="I12" i="4"/>
  <c r="G12" i="4"/>
  <c r="BE11" i="4"/>
  <c r="BD11" i="4"/>
  <c r="BC11" i="4"/>
  <c r="BB11" i="4"/>
  <c r="BA11" i="4"/>
  <c r="K11" i="4"/>
  <c r="I11" i="4"/>
  <c r="G11" i="4"/>
  <c r="BE9" i="4"/>
  <c r="BD9" i="4"/>
  <c r="BC9" i="4"/>
  <c r="BB9" i="4"/>
  <c r="BA9" i="4"/>
  <c r="K9" i="4"/>
  <c r="I9" i="4"/>
  <c r="G9" i="4"/>
  <c r="BE8" i="4"/>
  <c r="BE28" i="4" s="1"/>
  <c r="I7" i="3" s="1"/>
  <c r="BD8" i="4"/>
  <c r="BC8" i="4"/>
  <c r="BC28" i="4" s="1"/>
  <c r="G7" i="3" s="1"/>
  <c r="BB8" i="4"/>
  <c r="BB28" i="4" s="1"/>
  <c r="F7" i="3" s="1"/>
  <c r="K8" i="4"/>
  <c r="I8" i="4"/>
  <c r="G8" i="4"/>
  <c r="G28" i="4" s="1"/>
  <c r="B7" i="3"/>
  <c r="A7" i="3"/>
  <c r="K28" i="4"/>
  <c r="I28" i="4"/>
  <c r="E4" i="4"/>
  <c r="F3" i="4"/>
  <c r="F33" i="2"/>
  <c r="C33" i="2"/>
  <c r="C31" i="2"/>
  <c r="G7" i="2"/>
  <c r="H69" i="1"/>
  <c r="J51" i="1"/>
  <c r="I51" i="1"/>
  <c r="H51" i="1"/>
  <c r="G51" i="1"/>
  <c r="F51" i="1"/>
  <c r="H39" i="1"/>
  <c r="G39" i="1"/>
  <c r="I38" i="1"/>
  <c r="H37" i="1"/>
  <c r="G37" i="1"/>
  <c r="H31" i="1"/>
  <c r="I21" i="1" s="1"/>
  <c r="I22" i="1" s="1"/>
  <c r="G31" i="1"/>
  <c r="I19" i="1" s="1"/>
  <c r="I20" i="1" s="1"/>
  <c r="I30" i="1"/>
  <c r="I31" i="1" s="1"/>
  <c r="H29" i="1"/>
  <c r="G29" i="1"/>
  <c r="D22" i="1"/>
  <c r="D20" i="1"/>
  <c r="I2" i="1"/>
  <c r="H24" i="3" l="1"/>
  <c r="G23" i="2" s="1"/>
  <c r="G22" i="2" s="1"/>
  <c r="G53" i="4"/>
  <c r="BC49" i="4"/>
  <c r="G9" i="3" s="1"/>
  <c r="G11" i="3" s="1"/>
  <c r="C18" i="2" s="1"/>
  <c r="BE49" i="4"/>
  <c r="I9" i="3" s="1"/>
  <c r="BA30" i="4"/>
  <c r="BA42" i="4" s="1"/>
  <c r="E8" i="3" s="1"/>
  <c r="BA8" i="4"/>
  <c r="BA28" i="4" s="1"/>
  <c r="E7" i="3" s="1"/>
  <c r="BE42" i="4"/>
  <c r="I8" i="3" s="1"/>
  <c r="BB42" i="4"/>
  <c r="F8" i="3" s="1"/>
  <c r="F11" i="3" s="1"/>
  <c r="C16" i="2" s="1"/>
  <c r="BA49" i="4"/>
  <c r="E9" i="3" s="1"/>
  <c r="E11" i="3" s="1"/>
  <c r="C15" i="2" s="1"/>
  <c r="BD53" i="4"/>
  <c r="H10" i="3" s="1"/>
  <c r="BA53" i="4"/>
  <c r="E10" i="3" s="1"/>
  <c r="BD28" i="4"/>
  <c r="H7" i="3" s="1"/>
  <c r="H11" i="3" s="1"/>
  <c r="C17" i="2" s="1"/>
  <c r="E47" i="1"/>
  <c r="E49" i="1"/>
  <c r="E50" i="1"/>
  <c r="E48" i="1"/>
  <c r="I23" i="1"/>
  <c r="F30" i="1"/>
  <c r="F31" i="1" s="1"/>
  <c r="I39" i="1"/>
  <c r="F38" i="1"/>
  <c r="F39" i="1" s="1"/>
  <c r="E51" i="1"/>
  <c r="G49" i="4"/>
  <c r="I11" i="3" l="1"/>
  <c r="C21" i="2" s="1"/>
  <c r="C19" i="2"/>
  <c r="C22" i="2" s="1"/>
  <c r="C23" i="2" s="1"/>
  <c r="F30" i="2" s="1"/>
  <c r="J39" i="1"/>
  <c r="J38" i="1"/>
  <c r="J31" i="1"/>
  <c r="J30" i="1"/>
  <c r="F31" i="2" l="1"/>
  <c r="F34" i="2" s="1"/>
</calcChain>
</file>

<file path=xl/sharedStrings.xml><?xml version="1.0" encoding="utf-8"?>
<sst xmlns="http://schemas.openxmlformats.org/spreadsheetml/2006/main" count="315" uniqueCount="200">
  <si>
    <t>Položkový rozpočet stavby</t>
  </si>
  <si>
    <t xml:space="preserve">Datum: </t>
  </si>
  <si>
    <t xml:space="preserve"> </t>
  </si>
  <si>
    <t>Stavba :</t>
  </si>
  <si>
    <t xml:space="preserve">Objednatel : </t>
  </si>
  <si>
    <t>IČO :</t>
  </si>
  <si>
    <t>DIČ :</t>
  </si>
  <si>
    <t xml:space="preserve">Zhotovitel : </t>
  </si>
  <si>
    <t>Za zhotovitele :</t>
  </si>
  <si>
    <t>Za objednatele :</t>
  </si>
  <si>
    <t>_______________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</si>
  <si>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</si>
  <si>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</si>
  <si>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</si>
  <si>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</si>
  <si>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</si>
  <si>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</si>
  <si>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</si>
  <si>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</si>
  <si>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</si>
  <si>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</si>
  <si>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Rekapitulace stavebních rozpočtů</t>
  </si>
  <si>
    <t>Číslo objektu</t>
  </si>
  <si>
    <t>Číslo a název rozpočtu</t>
  </si>
  <si>
    <t>Rekapitulace stavebních dílů</t>
  </si>
  <si>
    <t>Číslo a název dílu</t>
  </si>
  <si>
    <t>HSV</t>
  </si>
  <si>
    <t>PSV</t>
  </si>
  <si>
    <t>Dodávka</t>
  </si>
  <si>
    <t>Montáž</t>
  </si>
  <si>
    <t>HZS</t>
  </si>
  <si>
    <t>Rekapitulace vedlejších rozpočtových nákladů</t>
  </si>
  <si>
    <t>Název vedlejšího nákladu</t>
  </si>
  <si>
    <t>POLOŽKOVÝ ROZPOČET</t>
  </si>
  <si>
    <t>Rozpočet</t>
  </si>
  <si>
    <t xml:space="preserve">JKSO </t>
  </si>
  <si>
    <t>Objekt</t>
  </si>
  <si>
    <t xml:space="preserve">SKP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</si>
  <si>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</si>
  <si>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</si>
  <si>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</si>
  <si>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</si>
  <si>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</si>
  <si>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</si>
  <si>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</si>
  <si>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</si>
  <si>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</si>
  <si>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</si>
  <si>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</si>
  <si>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</si>
  <si>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</si>
  <si>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</si>
  <si>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</si>
  <si>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</si>
  <si>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</si>
  <si>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</si>
  <si>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</si>
  <si>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</si>
  <si>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</si>
  <si>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</si>
  <si>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</si>
  <si>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</si>
  <si>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</si>
  <si>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</si>
  <si>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</si>
  <si>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</si>
  <si>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</si>
  <si>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</si>
  <si>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</si>
  <si>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</si>
  <si>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</si>
  <si>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</si>
  <si>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</si>
  <si>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</si>
  <si>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</si>
  <si>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</si>
  <si>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Poznámka :</t>
  </si>
  <si>
    <t>Rozpočet :</t>
  </si>
  <si>
    <t>Objekt :</t>
  </si>
  <si>
    <t>REKAPITULACE  STAVEBNÍCH  DÍLŮ</t>
  </si>
  <si>
    <t>Stavební díl</t>
  </si>
  <si>
    <t>CELKEM  OBJEKT</t>
  </si>
  <si>
    <t>VEDLEJŠÍ ROZPOČTOVÉ  NÁKLADY</t>
  </si>
  <si>
    <t>Název VRN</t>
  </si>
  <si>
    <t>Kč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</si>
  <si>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</si>
  <si>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</si>
  <si>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</si>
  <si>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</si>
  <si>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</si>
  <si>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</si>
  <si>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</si>
  <si>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</si>
  <si>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</si>
  <si>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</si>
  <si>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</si>
  <si>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</si>
  <si>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</si>
  <si>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</si>
  <si>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</si>
  <si>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Díl:</t>
  </si>
  <si>
    <t>1</t>
  </si>
  <si>
    <t>Zemní práce</t>
  </si>
  <si>
    <t>Celkem za</t>
  </si>
  <si>
    <t>2440</t>
  </si>
  <si>
    <t>TR ČB Střed - výstavba R 110 kV + TR</t>
  </si>
  <si>
    <t>2440 TR ČB Střed - výstavba R 110 kV + TR</t>
  </si>
  <si>
    <t>SO 03</t>
  </si>
  <si>
    <t>SO 03 Vedení 110 kV - kabelové</t>
  </si>
  <si>
    <t>SO 03 SO 03 Vedení 110 kV - kabelové</t>
  </si>
  <si>
    <t/>
  </si>
  <si>
    <t>1 Zemní práce</t>
  </si>
  <si>
    <t>115101201R00</t>
  </si>
  <si>
    <t>Čerpání vody na výšku do 10 m, přítok do 500 l/min (po dobu realiazace podchycení kanálu)</t>
  </si>
  <si>
    <t>h</t>
  </si>
  <si>
    <t>120901101R00</t>
  </si>
  <si>
    <t>Bourání konstrukcí cihelných na MV v odkopávkách odbourání přizdívky</t>
  </si>
  <si>
    <t>m3</t>
  </si>
  <si>
    <t>6,5*0,15</t>
  </si>
  <si>
    <t>130001101R00</t>
  </si>
  <si>
    <t xml:space="preserve">Příplatek za ztížené hloubení v blízkosti vedení </t>
  </si>
  <si>
    <t>130901121R00</t>
  </si>
  <si>
    <t>Bourání konstrukcí z betonu prostého ve vykopávk. bourání podkladního betonu pro příčník</t>
  </si>
  <si>
    <t>139601101R00</t>
  </si>
  <si>
    <t>Ruční výkop jam, rýh a šachet v hornině tř. 1 - 2 výkop pro instalaci podélníků</t>
  </si>
  <si>
    <t>výkop kolem kabelovodu:6</t>
  </si>
  <si>
    <t>výkop zbytku rýhy:42</t>
  </si>
  <si>
    <t>151823101R00</t>
  </si>
  <si>
    <t xml:space="preserve">Osazení zápor(zápor.pažení)ocel.jednoduch.do dl.8m </t>
  </si>
  <si>
    <t>m</t>
  </si>
  <si>
    <t>151825101R00</t>
  </si>
  <si>
    <t xml:space="preserve">Pažiny z dřevěných fošen tl. 12 cm </t>
  </si>
  <si>
    <t>m2</t>
  </si>
  <si>
    <t>151828211R00</t>
  </si>
  <si>
    <t xml:space="preserve">Hmoty pro injektáž vysokotlak,struskoportland.32,5 </t>
  </si>
  <si>
    <t>t</t>
  </si>
  <si>
    <t>pi*0,22*0,22/4*(6-3,55)*10*1,1*1,4</t>
  </si>
  <si>
    <t>161101102R00</t>
  </si>
  <si>
    <t xml:space="preserve">Svislé přemístění výkopku z hor.1-4 do 4,0 m </t>
  </si>
  <si>
    <t>162701105R00</t>
  </si>
  <si>
    <t xml:space="preserve">Vodorovné přemístění výkopku z hor.1-4 do 10000 m </t>
  </si>
  <si>
    <t>162701105R01</t>
  </si>
  <si>
    <t>Vodorovné přemístění výkopku z hor.1-4 do 10000 m dovoz materiálu zpětného zásypu</t>
  </si>
  <si>
    <t>162701109R00</t>
  </si>
  <si>
    <t>Příplatek k vod. přemístění hor.1-4 za další 10 km dovoz z lomu Ševětín</t>
  </si>
  <si>
    <t>174101101R00</t>
  </si>
  <si>
    <t xml:space="preserve">Zásyp jam, rýh, šachet se zhutněním </t>
  </si>
  <si>
    <t>199000002R00</t>
  </si>
  <si>
    <t xml:space="preserve">Poplatek za skládku horniny 1- 4 </t>
  </si>
  <si>
    <t>13388430</t>
  </si>
  <si>
    <t>Tyč průřezu HEB120, střední, jakost oceli S235</t>
  </si>
  <si>
    <t>58344197</t>
  </si>
  <si>
    <t>Štěrkodrtě frakce 0-63 A</t>
  </si>
  <si>
    <t>2</t>
  </si>
  <si>
    <t>Základy a zvláštní zakládání</t>
  </si>
  <si>
    <t>2 Základy a zvláštní zakládání</t>
  </si>
  <si>
    <t>233941111R00</t>
  </si>
  <si>
    <t>Kleštiny pro stěny nasazené z oceli, opracování (zpracování rozpěr, převázek, podélníku, příčníku)</t>
  </si>
  <si>
    <t>0,95+0,03294</t>
  </si>
  <si>
    <t>233941121R00</t>
  </si>
  <si>
    <t>Kleštiny pro stěny nasazené z oceli, montáž (zpracování rozpěr, převázek, podélníku, příčníku)</t>
  </si>
  <si>
    <t>233941131R00</t>
  </si>
  <si>
    <t>Kleštiny pro stěny nasazené z oceli, demontáž (zpracování rozpěr, převázek, podélníku, příčníku)</t>
  </si>
  <si>
    <t>262203572R00</t>
  </si>
  <si>
    <t xml:space="preserve">Vrty pro mikrozápory do 245 mm, hor.2 </t>
  </si>
  <si>
    <t>274313621R00</t>
  </si>
  <si>
    <t>Beton základových pasů prostý C 20/25 zpětné dobetonování vybouraného podkl betonu</t>
  </si>
  <si>
    <t>281601111R00</t>
  </si>
  <si>
    <t>Injektování vrtu nízkotl.vzestupné tlak do 0,6 MPa zálivka pat mikrozápor</t>
  </si>
  <si>
    <t>13483315</t>
  </si>
  <si>
    <t>Tyč průřezu U a I, ocel S235, převázky a rozpěry příčník a podélník</t>
  </si>
  <si>
    <t>60596002</t>
  </si>
  <si>
    <t>Řezivo - fošny, hranoly</t>
  </si>
  <si>
    <t>0,12*40</t>
  </si>
  <si>
    <t>3</t>
  </si>
  <si>
    <t>Svislé a kompletní konstrukce</t>
  </si>
  <si>
    <t>3 Svislé a kompletní konstrukce</t>
  </si>
  <si>
    <t>311231114R00</t>
  </si>
  <si>
    <t xml:space="preserve">Zdivo nosné cihelné z CP 29 P15 na MVC 2,5 </t>
  </si>
  <si>
    <t>395367212R00</t>
  </si>
  <si>
    <t>Kotvičky pro přichycení osazné do malty D 25 mm nakotvení L profilů na tvárnice ztraceného bednění</t>
  </si>
  <si>
    <t>kus</t>
  </si>
  <si>
    <t>kotvení L úhelníků:2*5</t>
  </si>
  <si>
    <t>kotvení příčníku do podkl. betonu:2*5</t>
  </si>
  <si>
    <t>99</t>
  </si>
  <si>
    <t>Staveništní přesun hmot</t>
  </si>
  <si>
    <t>99 Staveništní přesun hmot</t>
  </si>
  <si>
    <t>133301600000</t>
  </si>
  <si>
    <t>Úhelník rovnoramenný L jakost S235  60x60x6 mm</t>
  </si>
  <si>
    <t>kg</t>
  </si>
  <si>
    <t>998004011R00</t>
  </si>
  <si>
    <t xml:space="preserve">Přesun hmot injektování, kotev, mikropilot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</si>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</sst>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%"/>
    <numFmt numFmtId="165" formatCode="0.0"/>
    <numFmt numFmtId="166" formatCode="dd/mm/yy"/>
    <numFmt numFmtId="167" formatCode="#,##0\ &quot;Kč&quot;"/>
    <numFmt numFmtId="168" formatCode="0.00000"/>
  </numFmts>
  <fonts count="20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40"/>
      </patternFill>
    </fill>
  </fills>
  <borders count="6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30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1" fillId="0" borderId="0" xfId="0" applyNumberFormat="1" applyFont="1"/>
    <xf numFmtId="0" fontId="5" fillId="0" borderId="0" xfId="0" applyFont="1" applyAlignment="1">
      <alignment horizontal="right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4" fillId="2" borderId="1" xfId="0" applyFont="1" applyFill="1" applyBorder="1" applyAlignment="1">
      <alignment horizontal="right" wrapText="1"/>
    </xf>
    <xf numFmtId="0" fontId="1" fillId="2" borderId="2" xfId="0" applyFont="1" applyFill="1" applyBorder="1"/>
    <xf numFmtId="0" fontId="4" fillId="2" borderId="2" xfId="0" applyFont="1" applyFill="1" applyBorder="1" applyAlignment="1">
      <alignment horizontal="right" wrapText="1"/>
    </xf>
    <xf numFmtId="0" fontId="4" fillId="2" borderId="3" xfId="0" applyFont="1" applyFill="1" applyBorder="1" applyAlignment="1">
      <alignment horizontal="right" vertical="center"/>
    </xf>
    <xf numFmtId="0" fontId="4" fillId="3" borderId="0" xfId="0" applyFont="1" applyFill="1" applyAlignment="1">
      <alignment horizontal="right" wrapText="1"/>
    </xf>
    <xf numFmtId="0" fontId="1" fillId="0" borderId="4" xfId="0" applyFont="1" applyBorder="1" applyAlignment="1">
      <alignment vertical="center"/>
    </xf>
    <xf numFmtId="0" fontId="1" fillId="0" borderId="0" xfId="0" applyFont="1" applyAlignment="1">
      <alignment vertical="center"/>
    </xf>
    <xf numFmtId="1" fontId="1" fillId="0" borderId="0" xfId="0" applyNumberFormat="1" applyFont="1" applyAlignment="1">
      <alignment horizontal="right" vertical="center"/>
    </xf>
    <xf numFmtId="0" fontId="1" fillId="0" borderId="5" xfId="0" applyFont="1" applyBorder="1" applyAlignment="1">
      <alignment vertical="center"/>
    </xf>
    <xf numFmtId="4" fontId="1" fillId="0" borderId="6" xfId="0" applyNumberFormat="1" applyFont="1" applyBorder="1" applyAlignment="1">
      <alignment horizontal="right" vertical="center"/>
    </xf>
    <xf numFmtId="4" fontId="1" fillId="0" borderId="7" xfId="0" applyNumberFormat="1" applyFont="1" applyBorder="1" applyAlignment="1">
      <alignment horizontal="right" vertical="center"/>
    </xf>
    <xf numFmtId="4" fontId="1" fillId="3" borderId="0" xfId="0" applyNumberFormat="1" applyFont="1" applyFill="1" applyAlignment="1">
      <alignment vertical="center"/>
    </xf>
    <xf numFmtId="4" fontId="1" fillId="0" borderId="4" xfId="0" applyNumberFormat="1" applyFont="1" applyBorder="1" applyAlignment="1">
      <alignment horizontal="right" vertical="center"/>
    </xf>
    <xf numFmtId="4" fontId="1" fillId="0" borderId="0" xfId="0" applyNumberFormat="1" applyFont="1" applyAlignment="1">
      <alignment horizontal="right" vertical="center"/>
    </xf>
    <xf numFmtId="4" fontId="1" fillId="0" borderId="9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0" fontId="6" fillId="4" borderId="1" xfId="0" applyFont="1" applyFill="1" applyBorder="1" applyAlignment="1">
      <alignment vertical="center"/>
    </xf>
    <xf numFmtId="0" fontId="7" fillId="4" borderId="2" xfId="0" applyFont="1" applyFill="1" applyBorder="1" applyAlignment="1">
      <alignment vertical="center"/>
    </xf>
    <xf numFmtId="0" fontId="1" fillId="4" borderId="2" xfId="0" applyFont="1" applyFill="1" applyBorder="1" applyAlignment="1">
      <alignment vertical="center"/>
    </xf>
    <xf numFmtId="4" fontId="6" fillId="4" borderId="12" xfId="0" applyNumberFormat="1" applyFont="1" applyFill="1" applyBorder="1" applyAlignment="1">
      <alignment horizontal="right" vertical="center"/>
    </xf>
    <xf numFmtId="4" fontId="6" fillId="4" borderId="13" xfId="0" applyNumberFormat="1" applyFont="1" applyFill="1" applyBorder="1" applyAlignment="1">
      <alignment horizontal="right" vertical="center"/>
    </xf>
    <xf numFmtId="4" fontId="7" fillId="3" borderId="0" xfId="0" applyNumberFormat="1" applyFont="1" applyFill="1" applyAlignment="1">
      <alignment vertical="center"/>
    </xf>
    <xf numFmtId="0" fontId="2" fillId="0" borderId="0" xfId="0" applyFont="1" applyAlignment="1">
      <alignment horizontal="center"/>
    </xf>
    <xf numFmtId="4" fontId="1" fillId="0" borderId="0" xfId="0" applyNumberFormat="1" applyFont="1"/>
    <xf numFmtId="0" fontId="4" fillId="2" borderId="1" xfId="0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0" fontId="7" fillId="2" borderId="3" xfId="0" applyFont="1" applyFill="1" applyBorder="1" applyAlignment="1">
      <alignment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7" xfId="0" applyFont="1" applyBorder="1"/>
    <xf numFmtId="164" fontId="3" fillId="0" borderId="8" xfId="0" applyNumberFormat="1" applyFont="1" applyBorder="1"/>
    <xf numFmtId="3" fontId="4" fillId="0" borderId="16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165" fontId="1" fillId="0" borderId="17" xfId="0" applyNumberFormat="1" applyFont="1" applyBorder="1"/>
    <xf numFmtId="49" fontId="3" fillId="0" borderId="4" xfId="0" applyNumberFormat="1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/>
    <xf numFmtId="3" fontId="3" fillId="0" borderId="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4" fillId="4" borderId="1" xfId="0" applyFont="1" applyFill="1" applyBorder="1" applyAlignment="1">
      <alignment vertical="center"/>
    </xf>
    <xf numFmtId="49" fontId="4" fillId="4" borderId="2" xfId="0" applyNumberFormat="1" applyFont="1" applyFill="1" applyBorder="1" applyAlignment="1">
      <alignment horizontal="left" vertical="center"/>
    </xf>
    <xf numFmtId="0" fontId="4" fillId="4" borderId="2" xfId="0" applyFont="1" applyFill="1" applyBorder="1" applyAlignment="1">
      <alignment vertical="center"/>
    </xf>
    <xf numFmtId="164" fontId="3" fillId="4" borderId="3" xfId="0" applyNumberFormat="1" applyFont="1" applyFill="1" applyBorder="1"/>
    <xf numFmtId="3" fontId="4" fillId="4" borderId="15" xfId="0" applyNumberFormat="1" applyFont="1" applyFill="1" applyBorder="1" applyAlignment="1">
      <alignment horizontal="right" vertical="center"/>
    </xf>
    <xf numFmtId="165" fontId="4" fillId="4" borderId="15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4" fillId="2" borderId="15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/>
    </xf>
    <xf numFmtId="49" fontId="3" fillId="0" borderId="16" xfId="0" applyNumberFormat="1" applyFont="1" applyBorder="1" applyAlignment="1">
      <alignment horizontal="left"/>
    </xf>
    <xf numFmtId="0" fontId="3" fillId="0" borderId="6" xfId="0" applyFont="1" applyBorder="1" applyAlignment="1">
      <alignment horizontal="left"/>
    </xf>
    <xf numFmtId="3" fontId="4" fillId="4" borderId="3" xfId="0" applyNumberFormat="1" applyFont="1" applyFill="1" applyBorder="1" applyAlignment="1">
      <alignment horizontal="right" vertical="center"/>
    </xf>
    <xf numFmtId="4" fontId="7" fillId="2" borderId="15" xfId="0" applyNumberFormat="1" applyFont="1" applyFill="1" applyBorder="1" applyAlignment="1">
      <alignment horizontal="center" vertical="center"/>
    </xf>
    <xf numFmtId="165" fontId="3" fillId="0" borderId="16" xfId="0" applyNumberFormat="1" applyFont="1" applyBorder="1"/>
    <xf numFmtId="165" fontId="3" fillId="0" borderId="17" xfId="0" applyNumberFormat="1" applyFont="1" applyBorder="1"/>
    <xf numFmtId="165" fontId="3" fillId="4" borderId="15" xfId="0" applyNumberFormat="1" applyFont="1" applyFill="1" applyBorder="1"/>
    <xf numFmtId="0" fontId="7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164" fontId="3" fillId="0" borderId="7" xfId="0" applyNumberFormat="1" applyFont="1" applyBorder="1"/>
    <xf numFmtId="3" fontId="4" fillId="0" borderId="7" xfId="0" applyNumberFormat="1" applyFont="1" applyBorder="1" applyAlignment="1">
      <alignment horizontal="right"/>
    </xf>
    <xf numFmtId="164" fontId="3" fillId="0" borderId="0" xfId="0" applyNumberFormat="1" applyFont="1"/>
    <xf numFmtId="3" fontId="4" fillId="0" borderId="0" xfId="0" applyNumberFormat="1" applyFont="1" applyAlignment="1">
      <alignment horizontal="right"/>
    </xf>
    <xf numFmtId="164" fontId="3" fillId="4" borderId="2" xfId="0" applyNumberFormat="1" applyFont="1" applyFill="1" applyBorder="1"/>
    <xf numFmtId="3" fontId="4" fillId="4" borderId="2" xfId="0" applyNumberFormat="1" applyFont="1" applyFill="1" applyBorder="1" applyAlignment="1">
      <alignment horizontal="right" vertical="center"/>
    </xf>
    <xf numFmtId="0" fontId="2" fillId="0" borderId="10" xfId="0" applyFont="1" applyBorder="1" applyAlignment="1">
      <alignment horizontal="centerContinuous" vertical="top"/>
    </xf>
    <xf numFmtId="0" fontId="1" fillId="0" borderId="10" xfId="0" applyFont="1" applyBorder="1" applyAlignment="1">
      <alignment horizontal="centerContinuous"/>
    </xf>
    <xf numFmtId="0" fontId="7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49" fontId="4" fillId="2" borderId="24" xfId="0" applyNumberFormat="1" applyFont="1" applyFill="1" applyBorder="1" applyAlignment="1">
      <alignment horizontal="left"/>
    </xf>
    <xf numFmtId="49" fontId="3" fillId="2" borderId="23" xfId="0" applyNumberFormat="1" applyFont="1" applyFill="1" applyBorder="1" applyAlignment="1">
      <alignment horizontal="centerContinuous"/>
    </xf>
    <xf numFmtId="0" fontId="3" fillId="0" borderId="19" xfId="0" applyFont="1" applyBorder="1"/>
    <xf numFmtId="49" fontId="3" fillId="0" borderId="25" xfId="0" applyNumberFormat="1" applyFont="1" applyBorder="1" applyAlignment="1">
      <alignment horizontal="left"/>
    </xf>
    <xf numFmtId="0" fontId="1" fillId="0" borderId="26" xfId="0" applyFont="1" applyBorder="1"/>
    <xf numFmtId="0" fontId="3" fillId="0" borderId="3" xfId="0" applyFont="1" applyBorder="1"/>
    <xf numFmtId="49" fontId="3" fillId="0" borderId="2" xfId="0" applyNumberFormat="1" applyFont="1" applyBorder="1"/>
    <xf numFmtId="49" fontId="3" fillId="0" borderId="3" xfId="0" applyNumberFormat="1" applyFont="1" applyBorder="1"/>
    <xf numFmtId="0" fontId="3" fillId="0" borderId="15" xfId="0" applyFont="1" applyBorder="1"/>
    <xf numFmtId="0" fontId="3" fillId="0" borderId="27" xfId="0" applyFont="1" applyBorder="1" applyAlignment="1">
      <alignment horizontal="left"/>
    </xf>
    <xf numFmtId="0" fontId="7" fillId="0" borderId="26" xfId="0" applyFont="1" applyBorder="1"/>
    <xf numFmtId="49" fontId="3" fillId="0" borderId="27" xfId="0" applyNumberFormat="1" applyFont="1" applyBorder="1" applyAlignment="1">
      <alignment horizontal="left"/>
    </xf>
    <xf numFmtId="49" fontId="7" fillId="2" borderId="26" xfId="0" applyNumberFormat="1" applyFont="1" applyFill="1" applyBorder="1"/>
    <xf numFmtId="49" fontId="1" fillId="2" borderId="3" xfId="0" applyNumberFormat="1" applyFont="1" applyFill="1" applyBorder="1"/>
    <xf numFmtId="49" fontId="7" fillId="2" borderId="2" xfId="0" applyNumberFormat="1" applyFont="1" applyFill="1" applyBorder="1"/>
    <xf numFmtId="49" fontId="1" fillId="2" borderId="2" xfId="0" applyNumberFormat="1" applyFont="1" applyFill="1" applyBorder="1"/>
    <xf numFmtId="3" fontId="3" fillId="0" borderId="27" xfId="0" applyNumberFormat="1" applyFont="1" applyBorder="1" applyAlignment="1">
      <alignment horizontal="left"/>
    </xf>
    <xf numFmtId="49" fontId="7" fillId="2" borderId="28" xfId="0" applyNumberFormat="1" applyFont="1" applyFill="1" applyBorder="1"/>
    <xf numFmtId="49" fontId="1" fillId="2" borderId="5" xfId="0" applyNumberFormat="1" applyFont="1" applyFill="1" applyBorder="1"/>
    <xf numFmtId="49" fontId="7" fillId="2" borderId="0" xfId="0" applyNumberFormat="1" applyFont="1" applyFill="1"/>
    <xf numFmtId="49" fontId="1" fillId="2" borderId="0" xfId="0" applyNumberFormat="1" applyFont="1" applyFill="1"/>
    <xf numFmtId="49" fontId="3" fillId="0" borderId="15" xfId="0" applyNumberFormat="1" applyFont="1" applyBorder="1" applyAlignment="1">
      <alignment horizontal="left"/>
    </xf>
    <xf numFmtId="0" fontId="3" fillId="0" borderId="29" xfId="0" applyFont="1" applyBorder="1"/>
    <xf numFmtId="0" fontId="3" fillId="0" borderId="30" xfId="0" applyFont="1" applyBorder="1" applyAlignment="1">
      <alignment horizontal="left"/>
    </xf>
    <xf numFmtId="0" fontId="3" fillId="0" borderId="30" xfId="0" applyFont="1" applyBorder="1"/>
    <xf numFmtId="3" fontId="1" fillId="0" borderId="0" xfId="0" applyNumberFormat="1" applyFont="1"/>
    <xf numFmtId="0" fontId="3" fillId="0" borderId="26" xfId="0" applyFont="1" applyBorder="1"/>
    <xf numFmtId="0" fontId="3" fillId="0" borderId="19" xfId="0" applyFont="1" applyBorder="1" applyAlignment="1">
      <alignment horizontal="left"/>
    </xf>
    <xf numFmtId="0" fontId="3" fillId="0" borderId="31" xfId="0" applyFont="1" applyBorder="1" applyAlignment="1">
      <alignment horizontal="left"/>
    </xf>
    <xf numFmtId="0" fontId="2" fillId="0" borderId="32" xfId="0" applyFont="1" applyBorder="1" applyAlignment="1">
      <alignment horizontal="centerContinuous" vertical="center"/>
    </xf>
    <xf numFmtId="0" fontId="6" fillId="0" borderId="33" xfId="0" applyFont="1" applyBorder="1" applyAlignment="1">
      <alignment horizontal="centerContinuous" vertical="center"/>
    </xf>
    <xf numFmtId="0" fontId="1" fillId="0" borderId="33" xfId="0" applyFont="1" applyBorder="1" applyAlignment="1">
      <alignment horizontal="centerContinuous" vertical="center"/>
    </xf>
    <xf numFmtId="0" fontId="1" fillId="0" borderId="34" xfId="0" applyFont="1" applyBorder="1" applyAlignment="1">
      <alignment horizontal="centerContinuous" vertical="center"/>
    </xf>
    <xf numFmtId="0" fontId="7" fillId="2" borderId="12" xfId="0" applyFont="1" applyFill="1" applyBorder="1" applyAlignment="1">
      <alignment horizontal="left"/>
    </xf>
    <xf numFmtId="0" fontId="1" fillId="2" borderId="13" xfId="0" applyFont="1" applyFill="1" applyBorder="1" applyAlignment="1">
      <alignment horizontal="left"/>
    </xf>
    <xf numFmtId="0" fontId="1" fillId="2" borderId="35" xfId="0" applyFont="1" applyFill="1" applyBorder="1" applyAlignment="1">
      <alignment horizontal="centerContinuous"/>
    </xf>
    <xf numFmtId="0" fontId="7" fillId="2" borderId="13" xfId="0" applyFont="1" applyFill="1" applyBorder="1" applyAlignment="1">
      <alignment horizontal="centerContinuous"/>
    </xf>
    <xf numFmtId="0" fontId="1" fillId="2" borderId="13" xfId="0" applyFont="1" applyFill="1" applyBorder="1" applyAlignment="1">
      <alignment horizontal="centerContinuous"/>
    </xf>
    <xf numFmtId="0" fontId="1" fillId="0" borderId="36" xfId="0" applyFont="1" applyBorder="1"/>
    <xf numFmtId="0" fontId="1" fillId="0" borderId="21" xfId="0" applyFont="1" applyBorder="1"/>
    <xf numFmtId="3" fontId="1" fillId="0" borderId="25" xfId="0" applyNumberFormat="1" applyFont="1" applyBorder="1"/>
    <xf numFmtId="0" fontId="1" fillId="0" borderId="22" xfId="0" applyFont="1" applyBorder="1"/>
    <xf numFmtId="3" fontId="1" fillId="0" borderId="24" xfId="0" applyNumberFormat="1" applyFont="1" applyBorder="1"/>
    <xf numFmtId="0" fontId="1" fillId="0" borderId="23" xfId="0" applyFont="1" applyBorder="1"/>
    <xf numFmtId="3" fontId="1" fillId="0" borderId="2" xfId="0" applyNumberFormat="1" applyFont="1" applyBorder="1"/>
    <xf numFmtId="0" fontId="1" fillId="0" borderId="3" xfId="0" applyFont="1" applyBorder="1"/>
    <xf numFmtId="0" fontId="1" fillId="0" borderId="37" xfId="0" applyFont="1" applyBorder="1"/>
    <xf numFmtId="0" fontId="1" fillId="0" borderId="21" xfId="0" applyFont="1" applyBorder="1" applyAlignment="1">
      <alignment shrinkToFit="1"/>
    </xf>
    <xf numFmtId="0" fontId="1" fillId="0" borderId="38" xfId="0" applyFont="1" applyBorder="1"/>
    <xf numFmtId="0" fontId="1" fillId="0" borderId="28" xfId="0" applyFont="1" applyBorder="1"/>
    <xf numFmtId="3" fontId="1" fillId="0" borderId="41" xfId="0" applyNumberFormat="1" applyFont="1" applyBorder="1"/>
    <xf numFmtId="0" fontId="1" fillId="0" borderId="39" xfId="0" applyFont="1" applyBorder="1"/>
    <xf numFmtId="3" fontId="1" fillId="0" borderId="42" xfId="0" applyNumberFormat="1" applyFont="1" applyBorder="1"/>
    <xf numFmtId="0" fontId="1" fillId="0" borderId="40" xfId="0" applyFont="1" applyBorder="1"/>
    <xf numFmtId="0" fontId="7" fillId="2" borderId="22" xfId="0" applyFont="1" applyFill="1" applyBorder="1"/>
    <xf numFmtId="0" fontId="7" fillId="2" borderId="24" xfId="0" applyFont="1" applyFill="1" applyBorder="1"/>
    <xf numFmtId="0" fontId="7" fillId="2" borderId="23" xfId="0" applyFont="1" applyFill="1" applyBorder="1"/>
    <xf numFmtId="0" fontId="7" fillId="2" borderId="43" xfId="0" applyFont="1" applyFill="1" applyBorder="1"/>
    <xf numFmtId="0" fontId="7" fillId="2" borderId="44" xfId="0" applyFont="1" applyFill="1" applyBorder="1"/>
    <xf numFmtId="0" fontId="1" fillId="0" borderId="5" xfId="0" applyFont="1" applyBorder="1"/>
    <xf numFmtId="0" fontId="1" fillId="0" borderId="4" xfId="0" applyFont="1" applyBorder="1"/>
    <xf numFmtId="0" fontId="1" fillId="0" borderId="45" xfId="0" applyFont="1" applyBorder="1"/>
    <xf numFmtId="166" fontId="1" fillId="0" borderId="0" xfId="0" applyNumberFormat="1" applyFont="1"/>
    <xf numFmtId="0" fontId="1" fillId="0" borderId="18" xfId="0" applyFont="1" applyBorder="1"/>
    <xf numFmtId="0" fontId="1" fillId="0" borderId="20" xfId="0" applyFont="1" applyBorder="1"/>
    <xf numFmtId="0" fontId="1" fillId="0" borderId="46" xfId="0" applyFont="1" applyBorder="1"/>
    <xf numFmtId="0" fontId="1" fillId="0" borderId="7" xfId="0" applyFont="1" applyBorder="1"/>
    <xf numFmtId="165" fontId="1" fillId="0" borderId="8" xfId="0" applyNumberFormat="1" applyFont="1" applyBorder="1" applyAlignment="1">
      <alignment horizontal="right"/>
    </xf>
    <xf numFmtId="0" fontId="1" fillId="0" borderId="8" xfId="0" applyFont="1" applyBorder="1"/>
    <xf numFmtId="0" fontId="1" fillId="0" borderId="2" xfId="0" applyFont="1" applyBorder="1"/>
    <xf numFmtId="165" fontId="1" fillId="0" borderId="3" xfId="0" applyNumberFormat="1" applyFont="1" applyBorder="1" applyAlignment="1">
      <alignment horizontal="right"/>
    </xf>
    <xf numFmtId="0" fontId="6" fillId="2" borderId="39" xfId="0" applyFont="1" applyFill="1" applyBorder="1"/>
    <xf numFmtId="0" fontId="6" fillId="2" borderId="42" xfId="0" applyFont="1" applyFill="1" applyBorder="1"/>
    <xf numFmtId="0" fontId="6" fillId="2" borderId="40" xfId="0" applyFont="1" applyFill="1" applyBorder="1"/>
    <xf numFmtId="0" fontId="6" fillId="0" borderId="0" xfId="0" applyFont="1"/>
    <xf numFmtId="0" fontId="1" fillId="0" borderId="0" xfId="0" applyFont="1" applyAlignment="1">
      <alignment vertical="justify"/>
    </xf>
    <xf numFmtId="49" fontId="7" fillId="0" borderId="51" xfId="1" applyNumberFormat="1" applyFont="1" applyBorder="1"/>
    <xf numFmtId="49" fontId="1" fillId="0" borderId="51" xfId="1" applyNumberFormat="1" applyFont="1" applyBorder="1"/>
    <xf numFmtId="49" fontId="1" fillId="0" borderId="51" xfId="1" applyNumberFormat="1" applyFont="1" applyBorder="1" applyAlignment="1">
      <alignment horizontal="right"/>
    </xf>
    <xf numFmtId="0" fontId="1" fillId="0" borderId="52" xfId="1" applyFont="1" applyBorder="1"/>
    <xf numFmtId="49" fontId="1" fillId="0" borderId="51" xfId="0" applyNumberFormat="1" applyFont="1" applyBorder="1" applyAlignment="1">
      <alignment horizontal="left"/>
    </xf>
    <xf numFmtId="0" fontId="1" fillId="0" borderId="53" xfId="0" applyFont="1" applyBorder="1"/>
    <xf numFmtId="49" fontId="7" fillId="0" borderId="56" xfId="1" applyNumberFormat="1" applyFont="1" applyBorder="1"/>
    <xf numFmtId="49" fontId="1" fillId="0" borderId="56" xfId="1" applyNumberFormat="1" applyFont="1" applyBorder="1"/>
    <xf numFmtId="49" fontId="1" fillId="0" borderId="56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49" fontId="7" fillId="2" borderId="12" xfId="0" applyNumberFormat="1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2" borderId="35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2" borderId="59" xfId="0" applyFont="1" applyFill="1" applyBorder="1" applyAlignment="1">
      <alignment horizontal="center"/>
    </xf>
    <xf numFmtId="0" fontId="7" fillId="2" borderId="60" xfId="0" applyFont="1" applyFill="1" applyBorder="1" applyAlignment="1">
      <alignment horizontal="center"/>
    </xf>
    <xf numFmtId="3" fontId="1" fillId="0" borderId="45" xfId="0" applyNumberFormat="1" applyFont="1" applyBorder="1"/>
    <xf numFmtId="0" fontId="7" fillId="2" borderId="12" xfId="0" applyFont="1" applyFill="1" applyBorder="1"/>
    <xf numFmtId="0" fontId="7" fillId="2" borderId="13" xfId="0" applyFont="1" applyFill="1" applyBorder="1"/>
    <xf numFmtId="3" fontId="7" fillId="2" borderId="35" xfId="0" applyNumberFormat="1" applyFont="1" applyFill="1" applyBorder="1"/>
    <xf numFmtId="3" fontId="7" fillId="2" borderId="14" xfId="0" applyNumberFormat="1" applyFont="1" applyFill="1" applyBorder="1"/>
    <xf numFmtId="3" fontId="7" fillId="2" borderId="59" xfId="0" applyNumberFormat="1" applyFont="1" applyFill="1" applyBorder="1"/>
    <xf numFmtId="3" fontId="7" fillId="2" borderId="60" xfId="0" applyNumberFormat="1" applyFont="1" applyFill="1" applyBorder="1"/>
    <xf numFmtId="3" fontId="2" fillId="0" borderId="0" xfId="0" applyNumberFormat="1" applyFont="1" applyAlignment="1">
      <alignment horizontal="centerContinuous"/>
    </xf>
    <xf numFmtId="0" fontId="1" fillId="2" borderId="44" xfId="0" applyFont="1" applyFill="1" applyBorder="1"/>
    <xf numFmtId="0" fontId="7" fillId="2" borderId="62" xfId="0" applyFont="1" applyFill="1" applyBorder="1" applyAlignment="1">
      <alignment horizontal="right"/>
    </xf>
    <xf numFmtId="0" fontId="7" fillId="2" borderId="24" xfId="0" applyFont="1" applyFill="1" applyBorder="1" applyAlignment="1">
      <alignment horizontal="right"/>
    </xf>
    <xf numFmtId="0" fontId="7" fillId="2" borderId="23" xfId="0" applyFont="1" applyFill="1" applyBorder="1" applyAlignment="1">
      <alignment horizontal="center"/>
    </xf>
    <xf numFmtId="4" fontId="4" fillId="2" borderId="24" xfId="0" applyNumberFormat="1" applyFont="1" applyFill="1" applyBorder="1" applyAlignment="1">
      <alignment horizontal="right"/>
    </xf>
    <xf numFmtId="4" fontId="4" fillId="2" borderId="44" xfId="0" applyNumberFormat="1" applyFont="1" applyFill="1" applyBorder="1" applyAlignment="1">
      <alignment horizontal="right"/>
    </xf>
    <xf numFmtId="0" fontId="1" fillId="0" borderId="31" xfId="0" applyFont="1" applyBorder="1"/>
    <xf numFmtId="3" fontId="1" fillId="0" borderId="37" xfId="0" applyNumberFormat="1" applyFont="1" applyBorder="1" applyAlignment="1">
      <alignment horizontal="right"/>
    </xf>
    <xf numFmtId="165" fontId="1" fillId="0" borderId="15" xfId="0" applyNumberFormat="1" applyFont="1" applyBorder="1" applyAlignment="1">
      <alignment horizontal="right"/>
    </xf>
    <xf numFmtId="3" fontId="1" fillId="0" borderId="18" xfId="0" applyNumberFormat="1" applyFont="1" applyBorder="1" applyAlignment="1">
      <alignment horizontal="right"/>
    </xf>
    <xf numFmtId="4" fontId="1" fillId="0" borderId="21" xfId="0" applyNumberFormat="1" applyFont="1" applyBorder="1" applyAlignment="1">
      <alignment horizontal="right"/>
    </xf>
    <xf numFmtId="3" fontId="1" fillId="0" borderId="31" xfId="0" applyNumberFormat="1" applyFont="1" applyBorder="1" applyAlignment="1">
      <alignment horizontal="right"/>
    </xf>
    <xf numFmtId="0" fontId="1" fillId="2" borderId="39" xfId="0" applyFont="1" applyFill="1" applyBorder="1"/>
    <xf numFmtId="0" fontId="7" fillId="2" borderId="42" xfId="0" applyFont="1" applyFill="1" applyBorder="1"/>
    <xf numFmtId="0" fontId="1" fillId="2" borderId="42" xfId="0" applyFont="1" applyFill="1" applyBorder="1"/>
    <xf numFmtId="4" fontId="1" fillId="2" borderId="48" xfId="0" applyNumberFormat="1" applyFont="1" applyFill="1" applyBorder="1"/>
    <xf numFmtId="4" fontId="1" fillId="2" borderId="39" xfId="0" applyNumberFormat="1" applyFont="1" applyFill="1" applyBorder="1"/>
    <xf numFmtId="4" fontId="1" fillId="2" borderId="42" xfId="0" applyNumberFormat="1" applyFont="1" applyFill="1" applyBorder="1"/>
    <xf numFmtId="3" fontId="3" fillId="0" borderId="0" xfId="0" applyNumberFormat="1" applyFont="1"/>
    <xf numFmtId="4" fontId="3" fillId="0" borderId="0" xfId="0" applyNumberFormat="1" applyFont="1"/>
    <xf numFmtId="0" fontId="1" fillId="0" borderId="0" xfId="1" applyFont="1"/>
    <xf numFmtId="0" fontId="11" fillId="0" borderId="0" xfId="1" applyFont="1" applyAlignment="1">
      <alignment horizontal="centerContinuous"/>
    </xf>
    <xf numFmtId="0" fontId="12" fillId="0" borderId="0" xfId="1" applyFont="1" applyAlignment="1">
      <alignment horizontal="centerContinuous"/>
    </xf>
    <xf numFmtId="0" fontId="12" fillId="0" borderId="0" xfId="1" applyFont="1" applyAlignment="1">
      <alignment horizontal="right"/>
    </xf>
    <xf numFmtId="0" fontId="1" fillId="0" borderId="51" xfId="1" applyFont="1" applyBorder="1"/>
    <xf numFmtId="0" fontId="3" fillId="0" borderId="52" xfId="1" applyFont="1" applyBorder="1" applyAlignment="1">
      <alignment horizontal="right"/>
    </xf>
    <xf numFmtId="49" fontId="1" fillId="0" borderId="51" xfId="1" applyNumberFormat="1" applyFont="1" applyBorder="1" applyAlignment="1">
      <alignment horizontal="left"/>
    </xf>
    <xf numFmtId="0" fontId="1" fillId="0" borderId="53" xfId="1" applyFont="1" applyBorder="1"/>
    <xf numFmtId="0" fontId="1" fillId="0" borderId="56" xfId="1" applyFont="1" applyBorder="1"/>
    <xf numFmtId="0" fontId="3" fillId="0" borderId="0" xfId="1" applyFont="1"/>
    <xf numFmtId="0" fontId="1" fillId="0" borderId="0" xfId="1" applyFont="1" applyAlignment="1">
      <alignment horizontal="right"/>
    </xf>
    <xf numFmtId="49" fontId="3" fillId="2" borderId="15" xfId="1" applyNumberFormat="1" applyFont="1" applyFill="1" applyBorder="1"/>
    <xf numFmtId="0" fontId="3" fillId="2" borderId="3" xfId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 wrapText="1"/>
    </xf>
    <xf numFmtId="0" fontId="7" fillId="0" borderId="17" xfId="1" applyFont="1" applyBorder="1" applyAlignment="1">
      <alignment horizontal="center"/>
    </xf>
    <xf numFmtId="49" fontId="7" fillId="0" borderId="17" xfId="1" applyNumberFormat="1" applyFont="1" applyBorder="1" applyAlignment="1">
      <alignment horizontal="left"/>
    </xf>
    <xf numFmtId="0" fontId="7" fillId="0" borderId="1" xfId="1" applyFont="1" applyBorder="1"/>
    <xf numFmtId="0" fontId="1" fillId="0" borderId="2" xfId="1" applyFont="1" applyBorder="1" applyAlignment="1">
      <alignment horizontal="center"/>
    </xf>
    <xf numFmtId="0" fontId="1" fillId="0" borderId="2" xfId="1" applyFont="1" applyBorder="1" applyAlignment="1">
      <alignment horizontal="right"/>
    </xf>
    <xf numFmtId="0" fontId="1" fillId="0" borderId="3" xfId="1" applyFont="1" applyBorder="1"/>
    <xf numFmtId="0" fontId="1" fillId="0" borderId="6" xfId="1" applyFont="1" applyBorder="1"/>
    <xf numFmtId="0" fontId="1" fillId="0" borderId="8" xfId="1" applyFont="1" applyBorder="1"/>
    <xf numFmtId="0" fontId="13" fillId="0" borderId="0" xfId="1" applyFont="1"/>
    <xf numFmtId="0" fontId="8" fillId="0" borderId="16" xfId="1" applyFont="1" applyBorder="1" applyAlignment="1">
      <alignment horizontal="center" vertical="top"/>
    </xf>
    <xf numFmtId="49" fontId="8" fillId="0" borderId="16" xfId="1" applyNumberFormat="1" applyFont="1" applyBorder="1" applyAlignment="1">
      <alignment horizontal="left" vertical="top"/>
    </xf>
    <xf numFmtId="0" fontId="8" fillId="0" borderId="16" xfId="1" applyFont="1" applyBorder="1" applyAlignment="1">
      <alignment vertical="top" wrapText="1"/>
    </xf>
    <xf numFmtId="49" fontId="8" fillId="0" borderId="16" xfId="1" applyNumberFormat="1" applyFont="1" applyBorder="1" applyAlignment="1">
      <alignment horizontal="center" shrinkToFit="1"/>
    </xf>
    <xf numFmtId="4" fontId="8" fillId="0" borderId="16" xfId="1" applyNumberFormat="1" applyFont="1" applyBorder="1" applyAlignment="1">
      <alignment horizontal="right"/>
    </xf>
    <xf numFmtId="4" fontId="8" fillId="0" borderId="16" xfId="1" applyNumberFormat="1" applyFont="1" applyBorder="1"/>
    <xf numFmtId="168" fontId="8" fillId="0" borderId="16" xfId="1" applyNumberFormat="1" applyFont="1" applyBorder="1"/>
    <xf numFmtId="4" fontId="8" fillId="0" borderId="8" xfId="1" applyNumberFormat="1" applyFont="1" applyBorder="1"/>
    <xf numFmtId="0" fontId="3" fillId="0" borderId="17" xfId="1" applyFont="1" applyBorder="1" applyAlignment="1">
      <alignment horizontal="center"/>
    </xf>
    <xf numFmtId="4" fontId="1" fillId="0" borderId="5" xfId="1" applyNumberFormat="1" applyFont="1" applyBorder="1"/>
    <xf numFmtId="0" fontId="14" fillId="0" borderId="0" xfId="1" applyFont="1" applyAlignment="1">
      <alignment wrapText="1"/>
    </xf>
    <xf numFmtId="49" fontId="3" fillId="0" borderId="17" xfId="1" applyNumberFormat="1" applyFont="1" applyBorder="1" applyAlignment="1">
      <alignment horizontal="right"/>
    </xf>
    <xf numFmtId="4" fontId="15" fillId="6" borderId="65" xfId="1" applyNumberFormat="1" applyFont="1" applyFill="1" applyBorder="1" applyAlignment="1">
      <alignment horizontal="right" wrapText="1"/>
    </xf>
    <xf numFmtId="0" fontId="15" fillId="6" borderId="4" xfId="1" applyFont="1" applyFill="1" applyBorder="1" applyAlignment="1">
      <alignment horizontal="left" wrapText="1"/>
    </xf>
    <xf numFmtId="0" fontId="15" fillId="0" borderId="5" xfId="0" applyFont="1" applyBorder="1" applyAlignment="1">
      <alignment horizontal="right"/>
    </xf>
    <xf numFmtId="0" fontId="1" fillId="0" borderId="4" xfId="1" applyFont="1" applyBorder="1"/>
    <xf numFmtId="0" fontId="1" fillId="2" borderId="15" xfId="1" applyFont="1" applyFill="1" applyBorder="1" applyAlignment="1">
      <alignment horizontal="center"/>
    </xf>
    <xf numFmtId="49" fontId="17" fillId="2" borderId="15" xfId="1" applyNumberFormat="1" applyFont="1" applyFill="1" applyBorder="1" applyAlignment="1">
      <alignment horizontal="left"/>
    </xf>
    <xf numFmtId="0" fontId="17" fillId="2" borderId="1" xfId="1" applyFont="1" applyFill="1" applyBorder="1"/>
    <xf numFmtId="0" fontId="1" fillId="2" borderId="2" xfId="1" applyFont="1" applyFill="1" applyBorder="1" applyAlignment="1">
      <alignment horizontal="center"/>
    </xf>
    <xf numFmtId="4" fontId="1" fillId="2" borderId="2" xfId="1" applyNumberFormat="1" applyFont="1" applyFill="1" applyBorder="1" applyAlignment="1">
      <alignment horizontal="right"/>
    </xf>
    <xf numFmtId="4" fontId="1" fillId="2" borderId="3" xfId="1" applyNumberFormat="1" applyFont="1" applyFill="1" applyBorder="1" applyAlignment="1">
      <alignment horizontal="right"/>
    </xf>
    <xf numFmtId="4" fontId="7" fillId="2" borderId="15" xfId="1" applyNumberFormat="1" applyFont="1" applyFill="1" applyBorder="1"/>
    <xf numFmtId="0" fontId="1" fillId="2" borderId="2" xfId="1" applyFont="1" applyFill="1" applyBorder="1"/>
    <xf numFmtId="4" fontId="7" fillId="2" borderId="3" xfId="1" applyNumberFormat="1" applyFont="1" applyFill="1" applyBorder="1"/>
    <xf numFmtId="3" fontId="1" fillId="0" borderId="0" xfId="1" applyNumberFormat="1" applyFont="1"/>
    <xf numFmtId="0" fontId="18" fillId="0" borderId="0" xfId="1" applyFont="1"/>
    <xf numFmtId="0" fontId="19" fillId="0" borderId="0" xfId="1" applyFont="1"/>
    <xf numFmtId="3" fontId="19" fillId="0" borderId="0" xfId="1" applyNumberFormat="1" applyFont="1" applyAlignment="1">
      <alignment horizontal="right"/>
    </xf>
    <xf numFmtId="4" fontId="19" fillId="0" borderId="0" xfId="1" applyNumberFormat="1" applyFont="1"/>
    <xf numFmtId="49" fontId="3" fillId="0" borderId="28" xfId="0" applyNumberFormat="1" applyFont="1" applyBorder="1"/>
    <xf numFmtId="3" fontId="1" fillId="0" borderId="5" xfId="0" applyNumberFormat="1" applyFont="1" applyBorder="1"/>
    <xf numFmtId="3" fontId="1" fillId="0" borderId="17" xfId="0" applyNumberFormat="1" applyFont="1" applyBorder="1"/>
    <xf numFmtId="3" fontId="1" fillId="0" borderId="61" xfId="0" applyNumberFormat="1" applyFont="1" applyBorder="1"/>
    <xf numFmtId="4" fontId="1" fillId="0" borderId="7" xfId="0" applyNumberFormat="1" applyFont="1" applyBorder="1" applyAlignment="1">
      <alignment horizontal="right" vertical="center"/>
    </xf>
    <xf numFmtId="4" fontId="1" fillId="0" borderId="8" xfId="0" applyNumberFormat="1" applyFont="1" applyBorder="1" applyAlignment="1">
      <alignment horizontal="right" vertical="center"/>
    </xf>
    <xf numFmtId="4" fontId="1" fillId="0" borderId="0" xfId="0" applyNumberFormat="1" applyFont="1" applyAlignment="1">
      <alignment horizontal="right" vertical="center"/>
    </xf>
    <xf numFmtId="4" fontId="1" fillId="0" borderId="5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4" fontId="1" fillId="0" borderId="11" xfId="0" applyNumberFormat="1" applyFont="1" applyBorder="1" applyAlignment="1">
      <alignment horizontal="right" vertical="center"/>
    </xf>
    <xf numFmtId="3" fontId="6" fillId="5" borderId="13" xfId="0" applyNumberFormat="1" applyFont="1" applyFill="1" applyBorder="1" applyAlignment="1">
      <alignment horizontal="right" vertical="center"/>
    </xf>
    <xf numFmtId="3" fontId="6" fillId="5" borderId="14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 wrapText="1"/>
    </xf>
    <xf numFmtId="167" fontId="1" fillId="0" borderId="1" xfId="0" applyNumberFormat="1" applyFont="1" applyBorder="1" applyAlignment="1">
      <alignment horizontal="right" indent="2"/>
    </xf>
    <xf numFmtId="167" fontId="1" fillId="0" borderId="30" xfId="0" applyNumberFormat="1" applyFont="1" applyBorder="1" applyAlignment="1">
      <alignment horizontal="right" indent="2"/>
    </xf>
    <xf numFmtId="167" fontId="6" fillId="2" borderId="47" xfId="0" applyNumberFormat="1" applyFont="1" applyFill="1" applyBorder="1" applyAlignment="1">
      <alignment horizontal="right" indent="2"/>
    </xf>
    <xf numFmtId="167" fontId="6" fillId="2" borderId="48" xfId="0" applyNumberFormat="1" applyFont="1" applyFill="1" applyBorder="1" applyAlignment="1">
      <alignment horizontal="right" indent="2"/>
    </xf>
    <xf numFmtId="0" fontId="8" fillId="0" borderId="0" xfId="0" applyFont="1" applyAlignment="1">
      <alignment horizontal="left" vertical="top" wrapText="1"/>
    </xf>
    <xf numFmtId="0" fontId="3" fillId="0" borderId="15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5" xfId="0" applyFont="1" applyBorder="1" applyAlignment="1">
      <alignment horizontal="center"/>
    </xf>
    <xf numFmtId="0" fontId="1" fillId="0" borderId="39" xfId="0" applyFont="1" applyBorder="1" applyAlignment="1">
      <alignment horizontal="center" shrinkToFit="1"/>
    </xf>
    <xf numFmtId="0" fontId="1" fillId="0" borderId="40" xfId="0" applyFont="1" applyBorder="1" applyAlignment="1">
      <alignment horizontal="center" shrinkToFit="1"/>
    </xf>
    <xf numFmtId="0" fontId="1" fillId="0" borderId="49" xfId="1" applyFont="1" applyBorder="1" applyAlignment="1">
      <alignment horizontal="center"/>
    </xf>
    <xf numFmtId="0" fontId="1" fillId="0" borderId="50" xfId="1" applyFont="1" applyBorder="1" applyAlignment="1">
      <alignment horizontal="center"/>
    </xf>
    <xf numFmtId="0" fontId="1" fillId="0" borderId="54" xfId="1" applyFont="1" applyBorder="1" applyAlignment="1">
      <alignment horizontal="center"/>
    </xf>
    <xf numFmtId="0" fontId="1" fillId="0" borderId="55" xfId="1" applyFont="1" applyBorder="1" applyAlignment="1">
      <alignment horizontal="center"/>
    </xf>
    <xf numFmtId="0" fontId="1" fillId="0" borderId="57" xfId="1" applyFont="1" applyBorder="1" applyAlignment="1">
      <alignment horizontal="left"/>
    </xf>
    <xf numFmtId="0" fontId="1" fillId="0" borderId="56" xfId="1" applyFont="1" applyBorder="1" applyAlignment="1">
      <alignment horizontal="left"/>
    </xf>
    <xf numFmtId="0" fontId="1" fillId="0" borderId="58" xfId="1" applyFont="1" applyBorder="1" applyAlignment="1">
      <alignment horizontal="left"/>
    </xf>
    <xf numFmtId="3" fontId="7" fillId="2" borderId="42" xfId="0" applyNumberFormat="1" applyFont="1" applyFill="1" applyBorder="1" applyAlignment="1">
      <alignment horizontal="right"/>
    </xf>
    <xf numFmtId="3" fontId="7" fillId="2" borderId="48" xfId="0" applyNumberFormat="1" applyFont="1" applyFill="1" applyBorder="1" applyAlignment="1">
      <alignment horizontal="right"/>
    </xf>
    <xf numFmtId="49" fontId="15" fillId="6" borderId="63" xfId="1" applyNumberFormat="1" applyFont="1" applyFill="1" applyBorder="1" applyAlignment="1">
      <alignment horizontal="left" wrapText="1"/>
    </xf>
    <xf numFmtId="49" fontId="16" fillId="0" borderId="64" xfId="0" applyNumberFormat="1" applyFont="1" applyBorder="1" applyAlignment="1">
      <alignment horizontal="left" wrapText="1"/>
    </xf>
    <xf numFmtId="0" fontId="10" fillId="0" borderId="0" xfId="1" applyFont="1" applyAlignment="1">
      <alignment horizontal="center"/>
    </xf>
    <xf numFmtId="49" fontId="1" fillId="0" borderId="54" xfId="1" applyNumberFormat="1" applyFont="1" applyBorder="1" applyAlignment="1">
      <alignment horizontal="center"/>
    </xf>
    <xf numFmtId="0" fontId="1" fillId="0" borderId="57" xfId="1" applyFont="1" applyBorder="1" applyAlignment="1">
      <alignment horizontal="center" shrinkToFit="1"/>
    </xf>
    <xf numFmtId="0" fontId="1" fillId="0" borderId="56" xfId="1" applyFont="1" applyBorder="1" applyAlignment="1">
      <alignment horizontal="center" shrinkToFit="1"/>
    </xf>
    <xf numFmtId="0" fontId="1" fillId="0" borderId="58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12">
    <pageSetUpPr fitToPage="1"/>
  </sheetPr>
  <dimension ref="A1:O69"/>
  <sheetViews>
    <sheetView showGridLines="0" tabSelected="1" topLeftCell="B1" zoomScaleNormal="100" zoomScaleSheetLayoutView="75" workbookViewId="0">
      <selection activeCell="I34" sqref="I34"/>
    </sheetView>
  </sheetViews>
  <sheetFormatPr defaultRowHeight="12.75" x14ac:dyDescent="0.2"/>
  <cols>
    <col min="1" max="1" width="0.5703125" style="1" hidden="1" customWidth="1"/>
    <col min="2" max="2" width="7.140625" style="1" customWidth="1"/>
    <col min="3" max="3" width="9.140625" style="1"/>
    <col min="4" max="4" width="19.7109375" style="1" customWidth="1"/>
    <col min="5" max="5" width="6.85546875" style="1" customWidth="1"/>
    <col min="6" max="6" width="13.140625" style="1" customWidth="1"/>
    <col min="7" max="7" width="12.42578125" style="1" customWidth="1"/>
    <col min="8" max="8" width="13.5703125" style="1" customWidth="1"/>
    <col min="9" max="9" width="11.42578125" style="1" customWidth="1"/>
    <col min="10" max="10" width="7" style="1" customWidth="1"/>
    <col min="11" max="15" width="10.7109375" style="1" customWidth="1"/>
    <col min="16" max="256" width="9.140625" style="1"/>
    <col min="257" max="257" width="0" style="1" hidden="1" customWidth="1"/>
    <col min="258" max="258" width="7.140625" style="1" customWidth="1"/>
    <col min="259" max="259" width="9.140625" style="1"/>
    <col min="260" max="260" width="19.7109375" style="1" customWidth="1"/>
    <col min="261" max="261" width="6.85546875" style="1" customWidth="1"/>
    <col min="262" max="262" width="13.140625" style="1" customWidth="1"/>
    <col min="263" max="263" width="12.42578125" style="1" customWidth="1"/>
    <col min="264" max="264" width="13.5703125" style="1" customWidth="1"/>
    <col min="265" max="265" width="11.42578125" style="1" customWidth="1"/>
    <col min="266" max="266" width="7" style="1" customWidth="1"/>
    <col min="267" max="271" width="10.7109375" style="1" customWidth="1"/>
    <col min="272" max="512" width="9.140625" style="1"/>
    <col min="513" max="513" width="0" style="1" hidden="1" customWidth="1"/>
    <col min="514" max="514" width="7.140625" style="1" customWidth="1"/>
    <col min="515" max="515" width="9.140625" style="1"/>
    <col min="516" max="516" width="19.7109375" style="1" customWidth="1"/>
    <col min="517" max="517" width="6.85546875" style="1" customWidth="1"/>
    <col min="518" max="518" width="13.140625" style="1" customWidth="1"/>
    <col min="519" max="519" width="12.42578125" style="1" customWidth="1"/>
    <col min="520" max="520" width="13.5703125" style="1" customWidth="1"/>
    <col min="521" max="521" width="11.42578125" style="1" customWidth="1"/>
    <col min="522" max="522" width="7" style="1" customWidth="1"/>
    <col min="523" max="527" width="10.7109375" style="1" customWidth="1"/>
    <col min="528" max="768" width="9.140625" style="1"/>
    <col min="769" max="769" width="0" style="1" hidden="1" customWidth="1"/>
    <col min="770" max="770" width="7.140625" style="1" customWidth="1"/>
    <col min="771" max="771" width="9.140625" style="1"/>
    <col min="772" max="772" width="19.7109375" style="1" customWidth="1"/>
    <col min="773" max="773" width="6.85546875" style="1" customWidth="1"/>
    <col min="774" max="774" width="13.140625" style="1" customWidth="1"/>
    <col min="775" max="775" width="12.42578125" style="1" customWidth="1"/>
    <col min="776" max="776" width="13.5703125" style="1" customWidth="1"/>
    <col min="777" max="777" width="11.42578125" style="1" customWidth="1"/>
    <col min="778" max="778" width="7" style="1" customWidth="1"/>
    <col min="779" max="783" width="10.7109375" style="1" customWidth="1"/>
    <col min="784" max="1024" width="9.140625" style="1"/>
    <col min="1025" max="1025" width="0" style="1" hidden="1" customWidth="1"/>
    <col min="1026" max="1026" width="7.140625" style="1" customWidth="1"/>
    <col min="1027" max="1027" width="9.140625" style="1"/>
    <col min="1028" max="1028" width="19.7109375" style="1" customWidth="1"/>
    <col min="1029" max="1029" width="6.85546875" style="1" customWidth="1"/>
    <col min="1030" max="1030" width="13.140625" style="1" customWidth="1"/>
    <col min="1031" max="1031" width="12.42578125" style="1" customWidth="1"/>
    <col min="1032" max="1032" width="13.5703125" style="1" customWidth="1"/>
    <col min="1033" max="1033" width="11.42578125" style="1" customWidth="1"/>
    <col min="1034" max="1034" width="7" style="1" customWidth="1"/>
    <col min="1035" max="1039" width="10.7109375" style="1" customWidth="1"/>
    <col min="1040" max="1280" width="9.140625" style="1"/>
    <col min="1281" max="1281" width="0" style="1" hidden="1" customWidth="1"/>
    <col min="1282" max="1282" width="7.140625" style="1" customWidth="1"/>
    <col min="1283" max="1283" width="9.140625" style="1"/>
    <col min="1284" max="1284" width="19.7109375" style="1" customWidth="1"/>
    <col min="1285" max="1285" width="6.85546875" style="1" customWidth="1"/>
    <col min="1286" max="1286" width="13.140625" style="1" customWidth="1"/>
    <col min="1287" max="1287" width="12.42578125" style="1" customWidth="1"/>
    <col min="1288" max="1288" width="13.5703125" style="1" customWidth="1"/>
    <col min="1289" max="1289" width="11.42578125" style="1" customWidth="1"/>
    <col min="1290" max="1290" width="7" style="1" customWidth="1"/>
    <col min="1291" max="1295" width="10.7109375" style="1" customWidth="1"/>
    <col min="1296" max="1536" width="9.140625" style="1"/>
    <col min="1537" max="1537" width="0" style="1" hidden="1" customWidth="1"/>
    <col min="1538" max="1538" width="7.140625" style="1" customWidth="1"/>
    <col min="1539" max="1539" width="9.140625" style="1"/>
    <col min="1540" max="1540" width="19.7109375" style="1" customWidth="1"/>
    <col min="1541" max="1541" width="6.85546875" style="1" customWidth="1"/>
    <col min="1542" max="1542" width="13.140625" style="1" customWidth="1"/>
    <col min="1543" max="1543" width="12.42578125" style="1" customWidth="1"/>
    <col min="1544" max="1544" width="13.5703125" style="1" customWidth="1"/>
    <col min="1545" max="1545" width="11.42578125" style="1" customWidth="1"/>
    <col min="1546" max="1546" width="7" style="1" customWidth="1"/>
    <col min="1547" max="1551" width="10.7109375" style="1" customWidth="1"/>
    <col min="1552" max="1792" width="9.140625" style="1"/>
    <col min="1793" max="1793" width="0" style="1" hidden="1" customWidth="1"/>
    <col min="1794" max="1794" width="7.140625" style="1" customWidth="1"/>
    <col min="1795" max="1795" width="9.140625" style="1"/>
    <col min="1796" max="1796" width="19.7109375" style="1" customWidth="1"/>
    <col min="1797" max="1797" width="6.85546875" style="1" customWidth="1"/>
    <col min="1798" max="1798" width="13.140625" style="1" customWidth="1"/>
    <col min="1799" max="1799" width="12.42578125" style="1" customWidth="1"/>
    <col min="1800" max="1800" width="13.5703125" style="1" customWidth="1"/>
    <col min="1801" max="1801" width="11.42578125" style="1" customWidth="1"/>
    <col min="1802" max="1802" width="7" style="1" customWidth="1"/>
    <col min="1803" max="1807" width="10.7109375" style="1" customWidth="1"/>
    <col min="1808" max="2048" width="9.140625" style="1"/>
    <col min="2049" max="2049" width="0" style="1" hidden="1" customWidth="1"/>
    <col min="2050" max="2050" width="7.140625" style="1" customWidth="1"/>
    <col min="2051" max="2051" width="9.140625" style="1"/>
    <col min="2052" max="2052" width="19.7109375" style="1" customWidth="1"/>
    <col min="2053" max="2053" width="6.85546875" style="1" customWidth="1"/>
    <col min="2054" max="2054" width="13.140625" style="1" customWidth="1"/>
    <col min="2055" max="2055" width="12.42578125" style="1" customWidth="1"/>
    <col min="2056" max="2056" width="13.5703125" style="1" customWidth="1"/>
    <col min="2057" max="2057" width="11.42578125" style="1" customWidth="1"/>
    <col min="2058" max="2058" width="7" style="1" customWidth="1"/>
    <col min="2059" max="2063" width="10.7109375" style="1" customWidth="1"/>
    <col min="2064" max="2304" width="9.140625" style="1"/>
    <col min="2305" max="2305" width="0" style="1" hidden="1" customWidth="1"/>
    <col min="2306" max="2306" width="7.140625" style="1" customWidth="1"/>
    <col min="2307" max="2307" width="9.140625" style="1"/>
    <col min="2308" max="2308" width="19.7109375" style="1" customWidth="1"/>
    <col min="2309" max="2309" width="6.85546875" style="1" customWidth="1"/>
    <col min="2310" max="2310" width="13.140625" style="1" customWidth="1"/>
    <col min="2311" max="2311" width="12.42578125" style="1" customWidth="1"/>
    <col min="2312" max="2312" width="13.5703125" style="1" customWidth="1"/>
    <col min="2313" max="2313" width="11.42578125" style="1" customWidth="1"/>
    <col min="2314" max="2314" width="7" style="1" customWidth="1"/>
    <col min="2315" max="2319" width="10.7109375" style="1" customWidth="1"/>
    <col min="2320" max="2560" width="9.140625" style="1"/>
    <col min="2561" max="2561" width="0" style="1" hidden="1" customWidth="1"/>
    <col min="2562" max="2562" width="7.140625" style="1" customWidth="1"/>
    <col min="2563" max="2563" width="9.140625" style="1"/>
    <col min="2564" max="2564" width="19.7109375" style="1" customWidth="1"/>
    <col min="2565" max="2565" width="6.85546875" style="1" customWidth="1"/>
    <col min="2566" max="2566" width="13.140625" style="1" customWidth="1"/>
    <col min="2567" max="2567" width="12.42578125" style="1" customWidth="1"/>
    <col min="2568" max="2568" width="13.5703125" style="1" customWidth="1"/>
    <col min="2569" max="2569" width="11.42578125" style="1" customWidth="1"/>
    <col min="2570" max="2570" width="7" style="1" customWidth="1"/>
    <col min="2571" max="2575" width="10.7109375" style="1" customWidth="1"/>
    <col min="2576" max="2816" width="9.140625" style="1"/>
    <col min="2817" max="2817" width="0" style="1" hidden="1" customWidth="1"/>
    <col min="2818" max="2818" width="7.140625" style="1" customWidth="1"/>
    <col min="2819" max="2819" width="9.140625" style="1"/>
    <col min="2820" max="2820" width="19.7109375" style="1" customWidth="1"/>
    <col min="2821" max="2821" width="6.85546875" style="1" customWidth="1"/>
    <col min="2822" max="2822" width="13.140625" style="1" customWidth="1"/>
    <col min="2823" max="2823" width="12.42578125" style="1" customWidth="1"/>
    <col min="2824" max="2824" width="13.5703125" style="1" customWidth="1"/>
    <col min="2825" max="2825" width="11.42578125" style="1" customWidth="1"/>
    <col min="2826" max="2826" width="7" style="1" customWidth="1"/>
    <col min="2827" max="2831" width="10.7109375" style="1" customWidth="1"/>
    <col min="2832" max="3072" width="9.140625" style="1"/>
    <col min="3073" max="3073" width="0" style="1" hidden="1" customWidth="1"/>
    <col min="3074" max="3074" width="7.140625" style="1" customWidth="1"/>
    <col min="3075" max="3075" width="9.140625" style="1"/>
    <col min="3076" max="3076" width="19.7109375" style="1" customWidth="1"/>
    <col min="3077" max="3077" width="6.85546875" style="1" customWidth="1"/>
    <col min="3078" max="3078" width="13.140625" style="1" customWidth="1"/>
    <col min="3079" max="3079" width="12.42578125" style="1" customWidth="1"/>
    <col min="3080" max="3080" width="13.5703125" style="1" customWidth="1"/>
    <col min="3081" max="3081" width="11.42578125" style="1" customWidth="1"/>
    <col min="3082" max="3082" width="7" style="1" customWidth="1"/>
    <col min="3083" max="3087" width="10.7109375" style="1" customWidth="1"/>
    <col min="3088" max="3328" width="9.140625" style="1"/>
    <col min="3329" max="3329" width="0" style="1" hidden="1" customWidth="1"/>
    <col min="3330" max="3330" width="7.140625" style="1" customWidth="1"/>
    <col min="3331" max="3331" width="9.140625" style="1"/>
    <col min="3332" max="3332" width="19.7109375" style="1" customWidth="1"/>
    <col min="3333" max="3333" width="6.85546875" style="1" customWidth="1"/>
    <col min="3334" max="3334" width="13.140625" style="1" customWidth="1"/>
    <col min="3335" max="3335" width="12.42578125" style="1" customWidth="1"/>
    <col min="3336" max="3336" width="13.5703125" style="1" customWidth="1"/>
    <col min="3337" max="3337" width="11.42578125" style="1" customWidth="1"/>
    <col min="3338" max="3338" width="7" style="1" customWidth="1"/>
    <col min="3339" max="3343" width="10.7109375" style="1" customWidth="1"/>
    <col min="3344" max="3584" width="9.140625" style="1"/>
    <col min="3585" max="3585" width="0" style="1" hidden="1" customWidth="1"/>
    <col min="3586" max="3586" width="7.140625" style="1" customWidth="1"/>
    <col min="3587" max="3587" width="9.140625" style="1"/>
    <col min="3588" max="3588" width="19.7109375" style="1" customWidth="1"/>
    <col min="3589" max="3589" width="6.85546875" style="1" customWidth="1"/>
    <col min="3590" max="3590" width="13.140625" style="1" customWidth="1"/>
    <col min="3591" max="3591" width="12.42578125" style="1" customWidth="1"/>
    <col min="3592" max="3592" width="13.5703125" style="1" customWidth="1"/>
    <col min="3593" max="3593" width="11.42578125" style="1" customWidth="1"/>
    <col min="3594" max="3594" width="7" style="1" customWidth="1"/>
    <col min="3595" max="3599" width="10.7109375" style="1" customWidth="1"/>
    <col min="3600" max="3840" width="9.140625" style="1"/>
    <col min="3841" max="3841" width="0" style="1" hidden="1" customWidth="1"/>
    <col min="3842" max="3842" width="7.140625" style="1" customWidth="1"/>
    <col min="3843" max="3843" width="9.140625" style="1"/>
    <col min="3844" max="3844" width="19.7109375" style="1" customWidth="1"/>
    <col min="3845" max="3845" width="6.85546875" style="1" customWidth="1"/>
    <col min="3846" max="3846" width="13.140625" style="1" customWidth="1"/>
    <col min="3847" max="3847" width="12.42578125" style="1" customWidth="1"/>
    <col min="3848" max="3848" width="13.5703125" style="1" customWidth="1"/>
    <col min="3849" max="3849" width="11.42578125" style="1" customWidth="1"/>
    <col min="3850" max="3850" width="7" style="1" customWidth="1"/>
    <col min="3851" max="3855" width="10.7109375" style="1" customWidth="1"/>
    <col min="3856" max="4096" width="9.140625" style="1"/>
    <col min="4097" max="4097" width="0" style="1" hidden="1" customWidth="1"/>
    <col min="4098" max="4098" width="7.140625" style="1" customWidth="1"/>
    <col min="4099" max="4099" width="9.140625" style="1"/>
    <col min="4100" max="4100" width="19.7109375" style="1" customWidth="1"/>
    <col min="4101" max="4101" width="6.85546875" style="1" customWidth="1"/>
    <col min="4102" max="4102" width="13.140625" style="1" customWidth="1"/>
    <col min="4103" max="4103" width="12.42578125" style="1" customWidth="1"/>
    <col min="4104" max="4104" width="13.5703125" style="1" customWidth="1"/>
    <col min="4105" max="4105" width="11.42578125" style="1" customWidth="1"/>
    <col min="4106" max="4106" width="7" style="1" customWidth="1"/>
    <col min="4107" max="4111" width="10.7109375" style="1" customWidth="1"/>
    <col min="4112" max="4352" width="9.140625" style="1"/>
    <col min="4353" max="4353" width="0" style="1" hidden="1" customWidth="1"/>
    <col min="4354" max="4354" width="7.140625" style="1" customWidth="1"/>
    <col min="4355" max="4355" width="9.140625" style="1"/>
    <col min="4356" max="4356" width="19.7109375" style="1" customWidth="1"/>
    <col min="4357" max="4357" width="6.85546875" style="1" customWidth="1"/>
    <col min="4358" max="4358" width="13.140625" style="1" customWidth="1"/>
    <col min="4359" max="4359" width="12.42578125" style="1" customWidth="1"/>
    <col min="4360" max="4360" width="13.5703125" style="1" customWidth="1"/>
    <col min="4361" max="4361" width="11.42578125" style="1" customWidth="1"/>
    <col min="4362" max="4362" width="7" style="1" customWidth="1"/>
    <col min="4363" max="4367" width="10.7109375" style="1" customWidth="1"/>
    <col min="4368" max="4608" width="9.140625" style="1"/>
    <col min="4609" max="4609" width="0" style="1" hidden="1" customWidth="1"/>
    <col min="4610" max="4610" width="7.140625" style="1" customWidth="1"/>
    <col min="4611" max="4611" width="9.140625" style="1"/>
    <col min="4612" max="4612" width="19.7109375" style="1" customWidth="1"/>
    <col min="4613" max="4613" width="6.85546875" style="1" customWidth="1"/>
    <col min="4614" max="4614" width="13.140625" style="1" customWidth="1"/>
    <col min="4615" max="4615" width="12.42578125" style="1" customWidth="1"/>
    <col min="4616" max="4616" width="13.5703125" style="1" customWidth="1"/>
    <col min="4617" max="4617" width="11.42578125" style="1" customWidth="1"/>
    <col min="4618" max="4618" width="7" style="1" customWidth="1"/>
    <col min="4619" max="4623" width="10.7109375" style="1" customWidth="1"/>
    <col min="4624" max="4864" width="9.140625" style="1"/>
    <col min="4865" max="4865" width="0" style="1" hidden="1" customWidth="1"/>
    <col min="4866" max="4866" width="7.140625" style="1" customWidth="1"/>
    <col min="4867" max="4867" width="9.140625" style="1"/>
    <col min="4868" max="4868" width="19.7109375" style="1" customWidth="1"/>
    <col min="4869" max="4869" width="6.85546875" style="1" customWidth="1"/>
    <col min="4870" max="4870" width="13.140625" style="1" customWidth="1"/>
    <col min="4871" max="4871" width="12.42578125" style="1" customWidth="1"/>
    <col min="4872" max="4872" width="13.5703125" style="1" customWidth="1"/>
    <col min="4873" max="4873" width="11.42578125" style="1" customWidth="1"/>
    <col min="4874" max="4874" width="7" style="1" customWidth="1"/>
    <col min="4875" max="4879" width="10.7109375" style="1" customWidth="1"/>
    <col min="4880" max="5120" width="9.140625" style="1"/>
    <col min="5121" max="5121" width="0" style="1" hidden="1" customWidth="1"/>
    <col min="5122" max="5122" width="7.140625" style="1" customWidth="1"/>
    <col min="5123" max="5123" width="9.140625" style="1"/>
    <col min="5124" max="5124" width="19.7109375" style="1" customWidth="1"/>
    <col min="5125" max="5125" width="6.85546875" style="1" customWidth="1"/>
    <col min="5126" max="5126" width="13.140625" style="1" customWidth="1"/>
    <col min="5127" max="5127" width="12.42578125" style="1" customWidth="1"/>
    <col min="5128" max="5128" width="13.5703125" style="1" customWidth="1"/>
    <col min="5129" max="5129" width="11.42578125" style="1" customWidth="1"/>
    <col min="5130" max="5130" width="7" style="1" customWidth="1"/>
    <col min="5131" max="5135" width="10.7109375" style="1" customWidth="1"/>
    <col min="5136" max="5376" width="9.140625" style="1"/>
    <col min="5377" max="5377" width="0" style="1" hidden="1" customWidth="1"/>
    <col min="5378" max="5378" width="7.140625" style="1" customWidth="1"/>
    <col min="5379" max="5379" width="9.140625" style="1"/>
    <col min="5380" max="5380" width="19.7109375" style="1" customWidth="1"/>
    <col min="5381" max="5381" width="6.85546875" style="1" customWidth="1"/>
    <col min="5382" max="5382" width="13.140625" style="1" customWidth="1"/>
    <col min="5383" max="5383" width="12.42578125" style="1" customWidth="1"/>
    <col min="5384" max="5384" width="13.5703125" style="1" customWidth="1"/>
    <col min="5385" max="5385" width="11.42578125" style="1" customWidth="1"/>
    <col min="5386" max="5386" width="7" style="1" customWidth="1"/>
    <col min="5387" max="5391" width="10.7109375" style="1" customWidth="1"/>
    <col min="5392" max="5632" width="9.140625" style="1"/>
    <col min="5633" max="5633" width="0" style="1" hidden="1" customWidth="1"/>
    <col min="5634" max="5634" width="7.140625" style="1" customWidth="1"/>
    <col min="5635" max="5635" width="9.140625" style="1"/>
    <col min="5636" max="5636" width="19.7109375" style="1" customWidth="1"/>
    <col min="5637" max="5637" width="6.85546875" style="1" customWidth="1"/>
    <col min="5638" max="5638" width="13.140625" style="1" customWidth="1"/>
    <col min="5639" max="5639" width="12.42578125" style="1" customWidth="1"/>
    <col min="5640" max="5640" width="13.5703125" style="1" customWidth="1"/>
    <col min="5641" max="5641" width="11.42578125" style="1" customWidth="1"/>
    <col min="5642" max="5642" width="7" style="1" customWidth="1"/>
    <col min="5643" max="5647" width="10.7109375" style="1" customWidth="1"/>
    <col min="5648" max="5888" width="9.140625" style="1"/>
    <col min="5889" max="5889" width="0" style="1" hidden="1" customWidth="1"/>
    <col min="5890" max="5890" width="7.140625" style="1" customWidth="1"/>
    <col min="5891" max="5891" width="9.140625" style="1"/>
    <col min="5892" max="5892" width="19.7109375" style="1" customWidth="1"/>
    <col min="5893" max="5893" width="6.85546875" style="1" customWidth="1"/>
    <col min="5894" max="5894" width="13.140625" style="1" customWidth="1"/>
    <col min="5895" max="5895" width="12.42578125" style="1" customWidth="1"/>
    <col min="5896" max="5896" width="13.5703125" style="1" customWidth="1"/>
    <col min="5897" max="5897" width="11.42578125" style="1" customWidth="1"/>
    <col min="5898" max="5898" width="7" style="1" customWidth="1"/>
    <col min="5899" max="5903" width="10.7109375" style="1" customWidth="1"/>
    <col min="5904" max="6144" width="9.140625" style="1"/>
    <col min="6145" max="6145" width="0" style="1" hidden="1" customWidth="1"/>
    <col min="6146" max="6146" width="7.140625" style="1" customWidth="1"/>
    <col min="6147" max="6147" width="9.140625" style="1"/>
    <col min="6148" max="6148" width="19.7109375" style="1" customWidth="1"/>
    <col min="6149" max="6149" width="6.85546875" style="1" customWidth="1"/>
    <col min="6150" max="6150" width="13.140625" style="1" customWidth="1"/>
    <col min="6151" max="6151" width="12.42578125" style="1" customWidth="1"/>
    <col min="6152" max="6152" width="13.5703125" style="1" customWidth="1"/>
    <col min="6153" max="6153" width="11.42578125" style="1" customWidth="1"/>
    <col min="6154" max="6154" width="7" style="1" customWidth="1"/>
    <col min="6155" max="6159" width="10.7109375" style="1" customWidth="1"/>
    <col min="6160" max="6400" width="9.140625" style="1"/>
    <col min="6401" max="6401" width="0" style="1" hidden="1" customWidth="1"/>
    <col min="6402" max="6402" width="7.140625" style="1" customWidth="1"/>
    <col min="6403" max="6403" width="9.140625" style="1"/>
    <col min="6404" max="6404" width="19.7109375" style="1" customWidth="1"/>
    <col min="6405" max="6405" width="6.85546875" style="1" customWidth="1"/>
    <col min="6406" max="6406" width="13.140625" style="1" customWidth="1"/>
    <col min="6407" max="6407" width="12.42578125" style="1" customWidth="1"/>
    <col min="6408" max="6408" width="13.5703125" style="1" customWidth="1"/>
    <col min="6409" max="6409" width="11.42578125" style="1" customWidth="1"/>
    <col min="6410" max="6410" width="7" style="1" customWidth="1"/>
    <col min="6411" max="6415" width="10.7109375" style="1" customWidth="1"/>
    <col min="6416" max="6656" width="9.140625" style="1"/>
    <col min="6657" max="6657" width="0" style="1" hidden="1" customWidth="1"/>
    <col min="6658" max="6658" width="7.140625" style="1" customWidth="1"/>
    <col min="6659" max="6659" width="9.140625" style="1"/>
    <col min="6660" max="6660" width="19.7109375" style="1" customWidth="1"/>
    <col min="6661" max="6661" width="6.85546875" style="1" customWidth="1"/>
    <col min="6662" max="6662" width="13.140625" style="1" customWidth="1"/>
    <col min="6663" max="6663" width="12.42578125" style="1" customWidth="1"/>
    <col min="6664" max="6664" width="13.5703125" style="1" customWidth="1"/>
    <col min="6665" max="6665" width="11.42578125" style="1" customWidth="1"/>
    <col min="6666" max="6666" width="7" style="1" customWidth="1"/>
    <col min="6667" max="6671" width="10.7109375" style="1" customWidth="1"/>
    <col min="6672" max="6912" width="9.140625" style="1"/>
    <col min="6913" max="6913" width="0" style="1" hidden="1" customWidth="1"/>
    <col min="6914" max="6914" width="7.140625" style="1" customWidth="1"/>
    <col min="6915" max="6915" width="9.140625" style="1"/>
    <col min="6916" max="6916" width="19.7109375" style="1" customWidth="1"/>
    <col min="6917" max="6917" width="6.85546875" style="1" customWidth="1"/>
    <col min="6918" max="6918" width="13.140625" style="1" customWidth="1"/>
    <col min="6919" max="6919" width="12.42578125" style="1" customWidth="1"/>
    <col min="6920" max="6920" width="13.5703125" style="1" customWidth="1"/>
    <col min="6921" max="6921" width="11.42578125" style="1" customWidth="1"/>
    <col min="6922" max="6922" width="7" style="1" customWidth="1"/>
    <col min="6923" max="6927" width="10.7109375" style="1" customWidth="1"/>
    <col min="6928" max="7168" width="9.140625" style="1"/>
    <col min="7169" max="7169" width="0" style="1" hidden="1" customWidth="1"/>
    <col min="7170" max="7170" width="7.140625" style="1" customWidth="1"/>
    <col min="7171" max="7171" width="9.140625" style="1"/>
    <col min="7172" max="7172" width="19.7109375" style="1" customWidth="1"/>
    <col min="7173" max="7173" width="6.85546875" style="1" customWidth="1"/>
    <col min="7174" max="7174" width="13.140625" style="1" customWidth="1"/>
    <col min="7175" max="7175" width="12.42578125" style="1" customWidth="1"/>
    <col min="7176" max="7176" width="13.5703125" style="1" customWidth="1"/>
    <col min="7177" max="7177" width="11.42578125" style="1" customWidth="1"/>
    <col min="7178" max="7178" width="7" style="1" customWidth="1"/>
    <col min="7179" max="7183" width="10.7109375" style="1" customWidth="1"/>
    <col min="7184" max="7424" width="9.140625" style="1"/>
    <col min="7425" max="7425" width="0" style="1" hidden="1" customWidth="1"/>
    <col min="7426" max="7426" width="7.140625" style="1" customWidth="1"/>
    <col min="7427" max="7427" width="9.140625" style="1"/>
    <col min="7428" max="7428" width="19.7109375" style="1" customWidth="1"/>
    <col min="7429" max="7429" width="6.85546875" style="1" customWidth="1"/>
    <col min="7430" max="7430" width="13.140625" style="1" customWidth="1"/>
    <col min="7431" max="7431" width="12.42578125" style="1" customWidth="1"/>
    <col min="7432" max="7432" width="13.5703125" style="1" customWidth="1"/>
    <col min="7433" max="7433" width="11.42578125" style="1" customWidth="1"/>
    <col min="7434" max="7434" width="7" style="1" customWidth="1"/>
    <col min="7435" max="7439" width="10.7109375" style="1" customWidth="1"/>
    <col min="7440" max="7680" width="9.140625" style="1"/>
    <col min="7681" max="7681" width="0" style="1" hidden="1" customWidth="1"/>
    <col min="7682" max="7682" width="7.140625" style="1" customWidth="1"/>
    <col min="7683" max="7683" width="9.140625" style="1"/>
    <col min="7684" max="7684" width="19.7109375" style="1" customWidth="1"/>
    <col min="7685" max="7685" width="6.85546875" style="1" customWidth="1"/>
    <col min="7686" max="7686" width="13.140625" style="1" customWidth="1"/>
    <col min="7687" max="7687" width="12.42578125" style="1" customWidth="1"/>
    <col min="7688" max="7688" width="13.5703125" style="1" customWidth="1"/>
    <col min="7689" max="7689" width="11.42578125" style="1" customWidth="1"/>
    <col min="7690" max="7690" width="7" style="1" customWidth="1"/>
    <col min="7691" max="7695" width="10.7109375" style="1" customWidth="1"/>
    <col min="7696" max="7936" width="9.140625" style="1"/>
    <col min="7937" max="7937" width="0" style="1" hidden="1" customWidth="1"/>
    <col min="7938" max="7938" width="7.140625" style="1" customWidth="1"/>
    <col min="7939" max="7939" width="9.140625" style="1"/>
    <col min="7940" max="7940" width="19.7109375" style="1" customWidth="1"/>
    <col min="7941" max="7941" width="6.85546875" style="1" customWidth="1"/>
    <col min="7942" max="7942" width="13.140625" style="1" customWidth="1"/>
    <col min="7943" max="7943" width="12.42578125" style="1" customWidth="1"/>
    <col min="7944" max="7944" width="13.5703125" style="1" customWidth="1"/>
    <col min="7945" max="7945" width="11.42578125" style="1" customWidth="1"/>
    <col min="7946" max="7946" width="7" style="1" customWidth="1"/>
    <col min="7947" max="7951" width="10.7109375" style="1" customWidth="1"/>
    <col min="7952" max="8192" width="9.140625" style="1"/>
    <col min="8193" max="8193" width="0" style="1" hidden="1" customWidth="1"/>
    <col min="8194" max="8194" width="7.140625" style="1" customWidth="1"/>
    <col min="8195" max="8195" width="9.140625" style="1"/>
    <col min="8196" max="8196" width="19.7109375" style="1" customWidth="1"/>
    <col min="8197" max="8197" width="6.85546875" style="1" customWidth="1"/>
    <col min="8198" max="8198" width="13.140625" style="1" customWidth="1"/>
    <col min="8199" max="8199" width="12.42578125" style="1" customWidth="1"/>
    <col min="8200" max="8200" width="13.5703125" style="1" customWidth="1"/>
    <col min="8201" max="8201" width="11.42578125" style="1" customWidth="1"/>
    <col min="8202" max="8202" width="7" style="1" customWidth="1"/>
    <col min="8203" max="8207" width="10.7109375" style="1" customWidth="1"/>
    <col min="8208" max="8448" width="9.140625" style="1"/>
    <col min="8449" max="8449" width="0" style="1" hidden="1" customWidth="1"/>
    <col min="8450" max="8450" width="7.140625" style="1" customWidth="1"/>
    <col min="8451" max="8451" width="9.140625" style="1"/>
    <col min="8452" max="8452" width="19.7109375" style="1" customWidth="1"/>
    <col min="8453" max="8453" width="6.85546875" style="1" customWidth="1"/>
    <col min="8454" max="8454" width="13.140625" style="1" customWidth="1"/>
    <col min="8455" max="8455" width="12.42578125" style="1" customWidth="1"/>
    <col min="8456" max="8456" width="13.5703125" style="1" customWidth="1"/>
    <col min="8457" max="8457" width="11.42578125" style="1" customWidth="1"/>
    <col min="8458" max="8458" width="7" style="1" customWidth="1"/>
    <col min="8459" max="8463" width="10.7109375" style="1" customWidth="1"/>
    <col min="8464" max="8704" width="9.140625" style="1"/>
    <col min="8705" max="8705" width="0" style="1" hidden="1" customWidth="1"/>
    <col min="8706" max="8706" width="7.140625" style="1" customWidth="1"/>
    <col min="8707" max="8707" width="9.140625" style="1"/>
    <col min="8708" max="8708" width="19.7109375" style="1" customWidth="1"/>
    <col min="8709" max="8709" width="6.85546875" style="1" customWidth="1"/>
    <col min="8710" max="8710" width="13.140625" style="1" customWidth="1"/>
    <col min="8711" max="8711" width="12.42578125" style="1" customWidth="1"/>
    <col min="8712" max="8712" width="13.5703125" style="1" customWidth="1"/>
    <col min="8713" max="8713" width="11.42578125" style="1" customWidth="1"/>
    <col min="8714" max="8714" width="7" style="1" customWidth="1"/>
    <col min="8715" max="8719" width="10.7109375" style="1" customWidth="1"/>
    <col min="8720" max="8960" width="9.140625" style="1"/>
    <col min="8961" max="8961" width="0" style="1" hidden="1" customWidth="1"/>
    <col min="8962" max="8962" width="7.140625" style="1" customWidth="1"/>
    <col min="8963" max="8963" width="9.140625" style="1"/>
    <col min="8964" max="8964" width="19.7109375" style="1" customWidth="1"/>
    <col min="8965" max="8965" width="6.85546875" style="1" customWidth="1"/>
    <col min="8966" max="8966" width="13.140625" style="1" customWidth="1"/>
    <col min="8967" max="8967" width="12.42578125" style="1" customWidth="1"/>
    <col min="8968" max="8968" width="13.5703125" style="1" customWidth="1"/>
    <col min="8969" max="8969" width="11.42578125" style="1" customWidth="1"/>
    <col min="8970" max="8970" width="7" style="1" customWidth="1"/>
    <col min="8971" max="8975" width="10.7109375" style="1" customWidth="1"/>
    <col min="8976" max="9216" width="9.140625" style="1"/>
    <col min="9217" max="9217" width="0" style="1" hidden="1" customWidth="1"/>
    <col min="9218" max="9218" width="7.140625" style="1" customWidth="1"/>
    <col min="9219" max="9219" width="9.140625" style="1"/>
    <col min="9220" max="9220" width="19.7109375" style="1" customWidth="1"/>
    <col min="9221" max="9221" width="6.85546875" style="1" customWidth="1"/>
    <col min="9222" max="9222" width="13.140625" style="1" customWidth="1"/>
    <col min="9223" max="9223" width="12.42578125" style="1" customWidth="1"/>
    <col min="9224" max="9224" width="13.5703125" style="1" customWidth="1"/>
    <col min="9225" max="9225" width="11.42578125" style="1" customWidth="1"/>
    <col min="9226" max="9226" width="7" style="1" customWidth="1"/>
    <col min="9227" max="9231" width="10.7109375" style="1" customWidth="1"/>
    <col min="9232" max="9472" width="9.140625" style="1"/>
    <col min="9473" max="9473" width="0" style="1" hidden="1" customWidth="1"/>
    <col min="9474" max="9474" width="7.140625" style="1" customWidth="1"/>
    <col min="9475" max="9475" width="9.140625" style="1"/>
    <col min="9476" max="9476" width="19.7109375" style="1" customWidth="1"/>
    <col min="9477" max="9477" width="6.85546875" style="1" customWidth="1"/>
    <col min="9478" max="9478" width="13.140625" style="1" customWidth="1"/>
    <col min="9479" max="9479" width="12.42578125" style="1" customWidth="1"/>
    <col min="9480" max="9480" width="13.5703125" style="1" customWidth="1"/>
    <col min="9481" max="9481" width="11.42578125" style="1" customWidth="1"/>
    <col min="9482" max="9482" width="7" style="1" customWidth="1"/>
    <col min="9483" max="9487" width="10.7109375" style="1" customWidth="1"/>
    <col min="9488" max="9728" width="9.140625" style="1"/>
    <col min="9729" max="9729" width="0" style="1" hidden="1" customWidth="1"/>
    <col min="9730" max="9730" width="7.140625" style="1" customWidth="1"/>
    <col min="9731" max="9731" width="9.140625" style="1"/>
    <col min="9732" max="9732" width="19.7109375" style="1" customWidth="1"/>
    <col min="9733" max="9733" width="6.85546875" style="1" customWidth="1"/>
    <col min="9734" max="9734" width="13.140625" style="1" customWidth="1"/>
    <col min="9735" max="9735" width="12.42578125" style="1" customWidth="1"/>
    <col min="9736" max="9736" width="13.5703125" style="1" customWidth="1"/>
    <col min="9737" max="9737" width="11.42578125" style="1" customWidth="1"/>
    <col min="9738" max="9738" width="7" style="1" customWidth="1"/>
    <col min="9739" max="9743" width="10.7109375" style="1" customWidth="1"/>
    <col min="9744" max="9984" width="9.140625" style="1"/>
    <col min="9985" max="9985" width="0" style="1" hidden="1" customWidth="1"/>
    <col min="9986" max="9986" width="7.140625" style="1" customWidth="1"/>
    <col min="9987" max="9987" width="9.140625" style="1"/>
    <col min="9988" max="9988" width="19.7109375" style="1" customWidth="1"/>
    <col min="9989" max="9989" width="6.85546875" style="1" customWidth="1"/>
    <col min="9990" max="9990" width="13.140625" style="1" customWidth="1"/>
    <col min="9991" max="9991" width="12.42578125" style="1" customWidth="1"/>
    <col min="9992" max="9992" width="13.5703125" style="1" customWidth="1"/>
    <col min="9993" max="9993" width="11.42578125" style="1" customWidth="1"/>
    <col min="9994" max="9994" width="7" style="1" customWidth="1"/>
    <col min="9995" max="9999" width="10.7109375" style="1" customWidth="1"/>
    <col min="10000" max="10240" width="9.140625" style="1"/>
    <col min="10241" max="10241" width="0" style="1" hidden="1" customWidth="1"/>
    <col min="10242" max="10242" width="7.140625" style="1" customWidth="1"/>
    <col min="10243" max="10243" width="9.140625" style="1"/>
    <col min="10244" max="10244" width="19.7109375" style="1" customWidth="1"/>
    <col min="10245" max="10245" width="6.85546875" style="1" customWidth="1"/>
    <col min="10246" max="10246" width="13.140625" style="1" customWidth="1"/>
    <col min="10247" max="10247" width="12.42578125" style="1" customWidth="1"/>
    <col min="10248" max="10248" width="13.5703125" style="1" customWidth="1"/>
    <col min="10249" max="10249" width="11.42578125" style="1" customWidth="1"/>
    <col min="10250" max="10250" width="7" style="1" customWidth="1"/>
    <col min="10251" max="10255" width="10.7109375" style="1" customWidth="1"/>
    <col min="10256" max="10496" width="9.140625" style="1"/>
    <col min="10497" max="10497" width="0" style="1" hidden="1" customWidth="1"/>
    <col min="10498" max="10498" width="7.140625" style="1" customWidth="1"/>
    <col min="10499" max="10499" width="9.140625" style="1"/>
    <col min="10500" max="10500" width="19.7109375" style="1" customWidth="1"/>
    <col min="10501" max="10501" width="6.85546875" style="1" customWidth="1"/>
    <col min="10502" max="10502" width="13.140625" style="1" customWidth="1"/>
    <col min="10503" max="10503" width="12.42578125" style="1" customWidth="1"/>
    <col min="10504" max="10504" width="13.5703125" style="1" customWidth="1"/>
    <col min="10505" max="10505" width="11.42578125" style="1" customWidth="1"/>
    <col min="10506" max="10506" width="7" style="1" customWidth="1"/>
    <col min="10507" max="10511" width="10.7109375" style="1" customWidth="1"/>
    <col min="10512" max="10752" width="9.140625" style="1"/>
    <col min="10753" max="10753" width="0" style="1" hidden="1" customWidth="1"/>
    <col min="10754" max="10754" width="7.140625" style="1" customWidth="1"/>
    <col min="10755" max="10755" width="9.140625" style="1"/>
    <col min="10756" max="10756" width="19.7109375" style="1" customWidth="1"/>
    <col min="10757" max="10757" width="6.85546875" style="1" customWidth="1"/>
    <col min="10758" max="10758" width="13.140625" style="1" customWidth="1"/>
    <col min="10759" max="10759" width="12.42578125" style="1" customWidth="1"/>
    <col min="10760" max="10760" width="13.5703125" style="1" customWidth="1"/>
    <col min="10761" max="10761" width="11.42578125" style="1" customWidth="1"/>
    <col min="10762" max="10762" width="7" style="1" customWidth="1"/>
    <col min="10763" max="10767" width="10.7109375" style="1" customWidth="1"/>
    <col min="10768" max="11008" width="9.140625" style="1"/>
    <col min="11009" max="11009" width="0" style="1" hidden="1" customWidth="1"/>
    <col min="11010" max="11010" width="7.140625" style="1" customWidth="1"/>
    <col min="11011" max="11011" width="9.140625" style="1"/>
    <col min="11012" max="11012" width="19.7109375" style="1" customWidth="1"/>
    <col min="11013" max="11013" width="6.85546875" style="1" customWidth="1"/>
    <col min="11014" max="11014" width="13.140625" style="1" customWidth="1"/>
    <col min="11015" max="11015" width="12.42578125" style="1" customWidth="1"/>
    <col min="11016" max="11016" width="13.5703125" style="1" customWidth="1"/>
    <col min="11017" max="11017" width="11.42578125" style="1" customWidth="1"/>
    <col min="11018" max="11018" width="7" style="1" customWidth="1"/>
    <col min="11019" max="11023" width="10.7109375" style="1" customWidth="1"/>
    <col min="11024" max="11264" width="9.140625" style="1"/>
    <col min="11265" max="11265" width="0" style="1" hidden="1" customWidth="1"/>
    <col min="11266" max="11266" width="7.140625" style="1" customWidth="1"/>
    <col min="11267" max="11267" width="9.140625" style="1"/>
    <col min="11268" max="11268" width="19.7109375" style="1" customWidth="1"/>
    <col min="11269" max="11269" width="6.85546875" style="1" customWidth="1"/>
    <col min="11270" max="11270" width="13.140625" style="1" customWidth="1"/>
    <col min="11271" max="11271" width="12.42578125" style="1" customWidth="1"/>
    <col min="11272" max="11272" width="13.5703125" style="1" customWidth="1"/>
    <col min="11273" max="11273" width="11.42578125" style="1" customWidth="1"/>
    <col min="11274" max="11274" width="7" style="1" customWidth="1"/>
    <col min="11275" max="11279" width="10.7109375" style="1" customWidth="1"/>
    <col min="11280" max="11520" width="9.140625" style="1"/>
    <col min="11521" max="11521" width="0" style="1" hidden="1" customWidth="1"/>
    <col min="11522" max="11522" width="7.140625" style="1" customWidth="1"/>
    <col min="11523" max="11523" width="9.140625" style="1"/>
    <col min="11524" max="11524" width="19.7109375" style="1" customWidth="1"/>
    <col min="11525" max="11525" width="6.85546875" style="1" customWidth="1"/>
    <col min="11526" max="11526" width="13.140625" style="1" customWidth="1"/>
    <col min="11527" max="11527" width="12.42578125" style="1" customWidth="1"/>
    <col min="11528" max="11528" width="13.5703125" style="1" customWidth="1"/>
    <col min="11529" max="11529" width="11.42578125" style="1" customWidth="1"/>
    <col min="11530" max="11530" width="7" style="1" customWidth="1"/>
    <col min="11531" max="11535" width="10.7109375" style="1" customWidth="1"/>
    <col min="11536" max="11776" width="9.140625" style="1"/>
    <col min="11777" max="11777" width="0" style="1" hidden="1" customWidth="1"/>
    <col min="11778" max="11778" width="7.140625" style="1" customWidth="1"/>
    <col min="11779" max="11779" width="9.140625" style="1"/>
    <col min="11780" max="11780" width="19.7109375" style="1" customWidth="1"/>
    <col min="11781" max="11781" width="6.85546875" style="1" customWidth="1"/>
    <col min="11782" max="11782" width="13.140625" style="1" customWidth="1"/>
    <col min="11783" max="11783" width="12.42578125" style="1" customWidth="1"/>
    <col min="11784" max="11784" width="13.5703125" style="1" customWidth="1"/>
    <col min="11785" max="11785" width="11.42578125" style="1" customWidth="1"/>
    <col min="11786" max="11786" width="7" style="1" customWidth="1"/>
    <col min="11787" max="11791" width="10.7109375" style="1" customWidth="1"/>
    <col min="11792" max="12032" width="9.140625" style="1"/>
    <col min="12033" max="12033" width="0" style="1" hidden="1" customWidth="1"/>
    <col min="12034" max="12034" width="7.140625" style="1" customWidth="1"/>
    <col min="12035" max="12035" width="9.140625" style="1"/>
    <col min="12036" max="12036" width="19.7109375" style="1" customWidth="1"/>
    <col min="12037" max="12037" width="6.85546875" style="1" customWidth="1"/>
    <col min="12038" max="12038" width="13.140625" style="1" customWidth="1"/>
    <col min="12039" max="12039" width="12.42578125" style="1" customWidth="1"/>
    <col min="12040" max="12040" width="13.5703125" style="1" customWidth="1"/>
    <col min="12041" max="12041" width="11.42578125" style="1" customWidth="1"/>
    <col min="12042" max="12042" width="7" style="1" customWidth="1"/>
    <col min="12043" max="12047" width="10.7109375" style="1" customWidth="1"/>
    <col min="12048" max="12288" width="9.140625" style="1"/>
    <col min="12289" max="12289" width="0" style="1" hidden="1" customWidth="1"/>
    <col min="12290" max="12290" width="7.140625" style="1" customWidth="1"/>
    <col min="12291" max="12291" width="9.140625" style="1"/>
    <col min="12292" max="12292" width="19.7109375" style="1" customWidth="1"/>
    <col min="12293" max="12293" width="6.85546875" style="1" customWidth="1"/>
    <col min="12294" max="12294" width="13.140625" style="1" customWidth="1"/>
    <col min="12295" max="12295" width="12.42578125" style="1" customWidth="1"/>
    <col min="12296" max="12296" width="13.5703125" style="1" customWidth="1"/>
    <col min="12297" max="12297" width="11.42578125" style="1" customWidth="1"/>
    <col min="12298" max="12298" width="7" style="1" customWidth="1"/>
    <col min="12299" max="12303" width="10.7109375" style="1" customWidth="1"/>
    <col min="12304" max="12544" width="9.140625" style="1"/>
    <col min="12545" max="12545" width="0" style="1" hidden="1" customWidth="1"/>
    <col min="12546" max="12546" width="7.140625" style="1" customWidth="1"/>
    <col min="12547" max="12547" width="9.140625" style="1"/>
    <col min="12548" max="12548" width="19.7109375" style="1" customWidth="1"/>
    <col min="12549" max="12549" width="6.85546875" style="1" customWidth="1"/>
    <col min="12550" max="12550" width="13.140625" style="1" customWidth="1"/>
    <col min="12551" max="12551" width="12.42578125" style="1" customWidth="1"/>
    <col min="12552" max="12552" width="13.5703125" style="1" customWidth="1"/>
    <col min="12553" max="12553" width="11.42578125" style="1" customWidth="1"/>
    <col min="12554" max="12554" width="7" style="1" customWidth="1"/>
    <col min="12555" max="12559" width="10.7109375" style="1" customWidth="1"/>
    <col min="12560" max="12800" width="9.140625" style="1"/>
    <col min="12801" max="12801" width="0" style="1" hidden="1" customWidth="1"/>
    <col min="12802" max="12802" width="7.140625" style="1" customWidth="1"/>
    <col min="12803" max="12803" width="9.140625" style="1"/>
    <col min="12804" max="12804" width="19.7109375" style="1" customWidth="1"/>
    <col min="12805" max="12805" width="6.85546875" style="1" customWidth="1"/>
    <col min="12806" max="12806" width="13.140625" style="1" customWidth="1"/>
    <col min="12807" max="12807" width="12.42578125" style="1" customWidth="1"/>
    <col min="12808" max="12808" width="13.5703125" style="1" customWidth="1"/>
    <col min="12809" max="12809" width="11.42578125" style="1" customWidth="1"/>
    <col min="12810" max="12810" width="7" style="1" customWidth="1"/>
    <col min="12811" max="12815" width="10.7109375" style="1" customWidth="1"/>
    <col min="12816" max="13056" width="9.140625" style="1"/>
    <col min="13057" max="13057" width="0" style="1" hidden="1" customWidth="1"/>
    <col min="13058" max="13058" width="7.140625" style="1" customWidth="1"/>
    <col min="13059" max="13059" width="9.140625" style="1"/>
    <col min="13060" max="13060" width="19.7109375" style="1" customWidth="1"/>
    <col min="13061" max="13061" width="6.85546875" style="1" customWidth="1"/>
    <col min="13062" max="13062" width="13.140625" style="1" customWidth="1"/>
    <col min="13063" max="13063" width="12.42578125" style="1" customWidth="1"/>
    <col min="13064" max="13064" width="13.5703125" style="1" customWidth="1"/>
    <col min="13065" max="13065" width="11.42578125" style="1" customWidth="1"/>
    <col min="13066" max="13066" width="7" style="1" customWidth="1"/>
    <col min="13067" max="13071" width="10.7109375" style="1" customWidth="1"/>
    <col min="13072" max="13312" width="9.140625" style="1"/>
    <col min="13313" max="13313" width="0" style="1" hidden="1" customWidth="1"/>
    <col min="13314" max="13314" width="7.140625" style="1" customWidth="1"/>
    <col min="13315" max="13315" width="9.140625" style="1"/>
    <col min="13316" max="13316" width="19.7109375" style="1" customWidth="1"/>
    <col min="13317" max="13317" width="6.85546875" style="1" customWidth="1"/>
    <col min="13318" max="13318" width="13.140625" style="1" customWidth="1"/>
    <col min="13319" max="13319" width="12.42578125" style="1" customWidth="1"/>
    <col min="13320" max="13320" width="13.5703125" style="1" customWidth="1"/>
    <col min="13321" max="13321" width="11.42578125" style="1" customWidth="1"/>
    <col min="13322" max="13322" width="7" style="1" customWidth="1"/>
    <col min="13323" max="13327" width="10.7109375" style="1" customWidth="1"/>
    <col min="13328" max="13568" width="9.140625" style="1"/>
    <col min="13569" max="13569" width="0" style="1" hidden="1" customWidth="1"/>
    <col min="13570" max="13570" width="7.140625" style="1" customWidth="1"/>
    <col min="13571" max="13571" width="9.140625" style="1"/>
    <col min="13572" max="13572" width="19.7109375" style="1" customWidth="1"/>
    <col min="13573" max="13573" width="6.85546875" style="1" customWidth="1"/>
    <col min="13574" max="13574" width="13.140625" style="1" customWidth="1"/>
    <col min="13575" max="13575" width="12.42578125" style="1" customWidth="1"/>
    <col min="13576" max="13576" width="13.5703125" style="1" customWidth="1"/>
    <col min="13577" max="13577" width="11.42578125" style="1" customWidth="1"/>
    <col min="13578" max="13578" width="7" style="1" customWidth="1"/>
    <col min="13579" max="13583" width="10.7109375" style="1" customWidth="1"/>
    <col min="13584" max="13824" width="9.140625" style="1"/>
    <col min="13825" max="13825" width="0" style="1" hidden="1" customWidth="1"/>
    <col min="13826" max="13826" width="7.140625" style="1" customWidth="1"/>
    <col min="13827" max="13827" width="9.140625" style="1"/>
    <col min="13828" max="13828" width="19.7109375" style="1" customWidth="1"/>
    <col min="13829" max="13829" width="6.85546875" style="1" customWidth="1"/>
    <col min="13830" max="13830" width="13.140625" style="1" customWidth="1"/>
    <col min="13831" max="13831" width="12.42578125" style="1" customWidth="1"/>
    <col min="13832" max="13832" width="13.5703125" style="1" customWidth="1"/>
    <col min="13833" max="13833" width="11.42578125" style="1" customWidth="1"/>
    <col min="13834" max="13834" width="7" style="1" customWidth="1"/>
    <col min="13835" max="13839" width="10.7109375" style="1" customWidth="1"/>
    <col min="13840" max="14080" width="9.140625" style="1"/>
    <col min="14081" max="14081" width="0" style="1" hidden="1" customWidth="1"/>
    <col min="14082" max="14082" width="7.140625" style="1" customWidth="1"/>
    <col min="14083" max="14083" width="9.140625" style="1"/>
    <col min="14084" max="14084" width="19.7109375" style="1" customWidth="1"/>
    <col min="14085" max="14085" width="6.85546875" style="1" customWidth="1"/>
    <col min="14086" max="14086" width="13.140625" style="1" customWidth="1"/>
    <col min="14087" max="14087" width="12.42578125" style="1" customWidth="1"/>
    <col min="14088" max="14088" width="13.5703125" style="1" customWidth="1"/>
    <col min="14089" max="14089" width="11.42578125" style="1" customWidth="1"/>
    <col min="14090" max="14090" width="7" style="1" customWidth="1"/>
    <col min="14091" max="14095" width="10.7109375" style="1" customWidth="1"/>
    <col min="14096" max="14336" width="9.140625" style="1"/>
    <col min="14337" max="14337" width="0" style="1" hidden="1" customWidth="1"/>
    <col min="14338" max="14338" width="7.140625" style="1" customWidth="1"/>
    <col min="14339" max="14339" width="9.140625" style="1"/>
    <col min="14340" max="14340" width="19.7109375" style="1" customWidth="1"/>
    <col min="14341" max="14341" width="6.85546875" style="1" customWidth="1"/>
    <col min="14342" max="14342" width="13.140625" style="1" customWidth="1"/>
    <col min="14343" max="14343" width="12.42578125" style="1" customWidth="1"/>
    <col min="14344" max="14344" width="13.5703125" style="1" customWidth="1"/>
    <col min="14345" max="14345" width="11.42578125" style="1" customWidth="1"/>
    <col min="14346" max="14346" width="7" style="1" customWidth="1"/>
    <col min="14347" max="14351" width="10.7109375" style="1" customWidth="1"/>
    <col min="14352" max="14592" width="9.140625" style="1"/>
    <col min="14593" max="14593" width="0" style="1" hidden="1" customWidth="1"/>
    <col min="14594" max="14594" width="7.140625" style="1" customWidth="1"/>
    <col min="14595" max="14595" width="9.140625" style="1"/>
    <col min="14596" max="14596" width="19.7109375" style="1" customWidth="1"/>
    <col min="14597" max="14597" width="6.85546875" style="1" customWidth="1"/>
    <col min="14598" max="14598" width="13.140625" style="1" customWidth="1"/>
    <col min="14599" max="14599" width="12.42578125" style="1" customWidth="1"/>
    <col min="14600" max="14600" width="13.5703125" style="1" customWidth="1"/>
    <col min="14601" max="14601" width="11.42578125" style="1" customWidth="1"/>
    <col min="14602" max="14602" width="7" style="1" customWidth="1"/>
    <col min="14603" max="14607" width="10.7109375" style="1" customWidth="1"/>
    <col min="14608" max="14848" width="9.140625" style="1"/>
    <col min="14849" max="14849" width="0" style="1" hidden="1" customWidth="1"/>
    <col min="14850" max="14850" width="7.140625" style="1" customWidth="1"/>
    <col min="14851" max="14851" width="9.140625" style="1"/>
    <col min="14852" max="14852" width="19.7109375" style="1" customWidth="1"/>
    <col min="14853" max="14853" width="6.85546875" style="1" customWidth="1"/>
    <col min="14854" max="14854" width="13.140625" style="1" customWidth="1"/>
    <col min="14855" max="14855" width="12.42578125" style="1" customWidth="1"/>
    <col min="14856" max="14856" width="13.5703125" style="1" customWidth="1"/>
    <col min="14857" max="14857" width="11.42578125" style="1" customWidth="1"/>
    <col min="14858" max="14858" width="7" style="1" customWidth="1"/>
    <col min="14859" max="14863" width="10.7109375" style="1" customWidth="1"/>
    <col min="14864" max="15104" width="9.140625" style="1"/>
    <col min="15105" max="15105" width="0" style="1" hidden="1" customWidth="1"/>
    <col min="15106" max="15106" width="7.140625" style="1" customWidth="1"/>
    <col min="15107" max="15107" width="9.140625" style="1"/>
    <col min="15108" max="15108" width="19.7109375" style="1" customWidth="1"/>
    <col min="15109" max="15109" width="6.85546875" style="1" customWidth="1"/>
    <col min="15110" max="15110" width="13.140625" style="1" customWidth="1"/>
    <col min="15111" max="15111" width="12.42578125" style="1" customWidth="1"/>
    <col min="15112" max="15112" width="13.5703125" style="1" customWidth="1"/>
    <col min="15113" max="15113" width="11.42578125" style="1" customWidth="1"/>
    <col min="15114" max="15114" width="7" style="1" customWidth="1"/>
    <col min="15115" max="15119" width="10.7109375" style="1" customWidth="1"/>
    <col min="15120" max="15360" width="9.140625" style="1"/>
    <col min="15361" max="15361" width="0" style="1" hidden="1" customWidth="1"/>
    <col min="15362" max="15362" width="7.140625" style="1" customWidth="1"/>
    <col min="15363" max="15363" width="9.140625" style="1"/>
    <col min="15364" max="15364" width="19.7109375" style="1" customWidth="1"/>
    <col min="15365" max="15365" width="6.85546875" style="1" customWidth="1"/>
    <col min="15366" max="15366" width="13.140625" style="1" customWidth="1"/>
    <col min="15367" max="15367" width="12.42578125" style="1" customWidth="1"/>
    <col min="15368" max="15368" width="13.5703125" style="1" customWidth="1"/>
    <col min="15369" max="15369" width="11.42578125" style="1" customWidth="1"/>
    <col min="15370" max="15370" width="7" style="1" customWidth="1"/>
    <col min="15371" max="15375" width="10.7109375" style="1" customWidth="1"/>
    <col min="15376" max="15616" width="9.140625" style="1"/>
    <col min="15617" max="15617" width="0" style="1" hidden="1" customWidth="1"/>
    <col min="15618" max="15618" width="7.140625" style="1" customWidth="1"/>
    <col min="15619" max="15619" width="9.140625" style="1"/>
    <col min="15620" max="15620" width="19.7109375" style="1" customWidth="1"/>
    <col min="15621" max="15621" width="6.85546875" style="1" customWidth="1"/>
    <col min="15622" max="15622" width="13.140625" style="1" customWidth="1"/>
    <col min="15623" max="15623" width="12.42578125" style="1" customWidth="1"/>
    <col min="15624" max="15624" width="13.5703125" style="1" customWidth="1"/>
    <col min="15625" max="15625" width="11.42578125" style="1" customWidth="1"/>
    <col min="15626" max="15626" width="7" style="1" customWidth="1"/>
    <col min="15627" max="15631" width="10.7109375" style="1" customWidth="1"/>
    <col min="15632" max="15872" width="9.140625" style="1"/>
    <col min="15873" max="15873" width="0" style="1" hidden="1" customWidth="1"/>
    <col min="15874" max="15874" width="7.140625" style="1" customWidth="1"/>
    <col min="15875" max="15875" width="9.140625" style="1"/>
    <col min="15876" max="15876" width="19.7109375" style="1" customWidth="1"/>
    <col min="15877" max="15877" width="6.85546875" style="1" customWidth="1"/>
    <col min="15878" max="15878" width="13.140625" style="1" customWidth="1"/>
    <col min="15879" max="15879" width="12.42578125" style="1" customWidth="1"/>
    <col min="15880" max="15880" width="13.5703125" style="1" customWidth="1"/>
    <col min="15881" max="15881" width="11.42578125" style="1" customWidth="1"/>
    <col min="15882" max="15882" width="7" style="1" customWidth="1"/>
    <col min="15883" max="15887" width="10.7109375" style="1" customWidth="1"/>
    <col min="15888" max="16128" width="9.140625" style="1"/>
    <col min="16129" max="16129" width="0" style="1" hidden="1" customWidth="1"/>
    <col min="16130" max="16130" width="7.140625" style="1" customWidth="1"/>
    <col min="16131" max="16131" width="9.140625" style="1"/>
    <col min="16132" max="16132" width="19.7109375" style="1" customWidth="1"/>
    <col min="16133" max="16133" width="6.85546875" style="1" customWidth="1"/>
    <col min="16134" max="16134" width="13.140625" style="1" customWidth="1"/>
    <col min="16135" max="16135" width="12.42578125" style="1" customWidth="1"/>
    <col min="16136" max="16136" width="13.5703125" style="1" customWidth="1"/>
    <col min="16137" max="16137" width="11.42578125" style="1" customWidth="1"/>
    <col min="16138" max="16138" width="7" style="1" customWidth="1"/>
    <col min="16139" max="16143" width="10.7109375" style="1" customWidth="1"/>
    <col min="16144" max="16384" width="9.140625" style="1"/>
  </cols>
  <sheetData>
    <row r="1" spans="2:15" ht="12" customHeight="1" x14ac:dyDescent="0.2"/>
    <row r="2" spans="2:15" ht="17.25" customHeight="1" x14ac:dyDescent="0.25">
      <c r="B2" s="2"/>
      <c r="C2" s="3" t="s">
        <v>0</v>
      </c>
      <c r="E2" s="4"/>
      <c r="F2" s="3"/>
      <c r="G2" s="2"/>
      <c r="H2" s="5" t="s">
        <v>1</v>
      </c>
      <c r="I2" s="6">
        <f ca="1">TODAY()</f>
        <v>44013</v>
      </c>
      <c r="K2" s="2"/>
    </row>
    <row r="3" spans="2:15" ht="6" customHeight="1" x14ac:dyDescent="0.2">
      <c r="C3" s="7"/>
      <c r="D3" s="8" t="s">
        <v>2</v>
      </c>
    </row>
    <row r="4" spans="2:15" ht="4.5" customHeight="1" x14ac:dyDescent="0.2"/>
    <row r="5" spans="2:15" ht="13.5" customHeight="1" x14ac:dyDescent="0.25">
      <c r="C5" s="9" t="s">
        <v>3</v>
      </c>
      <c r="D5" s="10" t="s">
        <v>104</v>
      </c>
      <c r="E5" s="11" t="s">
        <v>105</v>
      </c>
      <c r="F5" s="12"/>
      <c r="G5" s="12"/>
      <c r="H5" s="12"/>
      <c r="I5" s="12"/>
      <c r="O5" s="6"/>
    </row>
    <row r="7" spans="2:15" x14ac:dyDescent="0.2">
      <c r="C7" s="13" t="s">
        <v>4</v>
      </c>
      <c r="D7" s="14"/>
      <c r="H7" s="15" t="s">
        <v>5</v>
      </c>
      <c r="J7" s="14"/>
      <c r="K7" s="14"/>
    </row>
    <row r="8" spans="2:15" x14ac:dyDescent="0.2">
      <c r="D8" s="14"/>
      <c r="H8" s="15" t="s">
        <v>6</v>
      </c>
      <c r="J8" s="14"/>
      <c r="K8" s="14"/>
    </row>
    <row r="9" spans="2:15" x14ac:dyDescent="0.2">
      <c r="C9" s="15"/>
      <c r="D9" s="14"/>
      <c r="H9" s="15"/>
      <c r="J9" s="14"/>
    </row>
    <row r="10" spans="2:15" x14ac:dyDescent="0.2">
      <c r="H10" s="15"/>
      <c r="J10" s="14"/>
    </row>
    <row r="11" spans="2:15" x14ac:dyDescent="0.2">
      <c r="C11" s="13" t="s">
        <v>7</v>
      </c>
      <c r="D11" s="14"/>
      <c r="H11" s="15" t="s">
        <v>5</v>
      </c>
      <c r="J11" s="14"/>
      <c r="K11" s="14"/>
    </row>
    <row r="12" spans="2:15" x14ac:dyDescent="0.2">
      <c r="D12" s="14"/>
      <c r="H12" s="15" t="s">
        <v>6</v>
      </c>
      <c r="J12" s="14"/>
      <c r="K12" s="14"/>
    </row>
    <row r="13" spans="2:15" ht="12" customHeight="1" x14ac:dyDescent="0.2">
      <c r="C13" s="15"/>
      <c r="D13" s="14"/>
      <c r="J13" s="15"/>
    </row>
    <row r="14" spans="2:15" ht="24.75" customHeight="1" x14ac:dyDescent="0.2">
      <c r="C14" s="16" t="s">
        <v>8</v>
      </c>
      <c r="H14" s="16" t="s">
        <v>9</v>
      </c>
      <c r="J14" s="15"/>
    </row>
    <row r="15" spans="2:15" ht="12.75" customHeight="1" x14ac:dyDescent="0.2">
      <c r="J15" s="15"/>
    </row>
    <row r="16" spans="2:15" ht="28.5" customHeight="1" x14ac:dyDescent="0.2">
      <c r="C16" s="16" t="s">
        <v>10</v>
      </c>
      <c r="H16" s="16" t="s">
        <v>10</v>
      </c>
    </row>
    <row r="17" spans="2:12" ht="25.5" customHeight="1" x14ac:dyDescent="0.2"/>
    <row r="18" spans="2:12" ht="13.5" customHeight="1" x14ac:dyDescent="0.2">
      <c r="B18" s="17"/>
      <c r="C18" s="18"/>
      <c r="D18" s="18"/>
      <c r="E18" s="19"/>
      <c r="F18" s="20"/>
      <c r="G18" s="21"/>
      <c r="H18" s="22"/>
      <c r="I18" s="21"/>
      <c r="J18" s="23" t="s">
        <v>11</v>
      </c>
      <c r="K18" s="24"/>
    </row>
    <row r="19" spans="2:12" ht="15" customHeight="1" x14ac:dyDescent="0.2">
      <c r="B19" s="25" t="s">
        <v>12</v>
      </c>
      <c r="C19" s="26"/>
      <c r="D19" s="27">
        <v>15</v>
      </c>
      <c r="E19" s="28" t="s">
        <v>13</v>
      </c>
      <c r="F19" s="29"/>
      <c r="G19" s="30"/>
      <c r="H19" s="30"/>
      <c r="I19" s="269">
        <f>ROUND(G31,0)</f>
        <v>0</v>
      </c>
      <c r="J19" s="270"/>
      <c r="K19" s="31"/>
    </row>
    <row r="20" spans="2:12" x14ac:dyDescent="0.2">
      <c r="B20" s="25" t="s">
        <v>14</v>
      </c>
      <c r="C20" s="26"/>
      <c r="D20" s="27">
        <f>SazbaDPH1</f>
        <v>15</v>
      </c>
      <c r="E20" s="28" t="s">
        <v>13</v>
      </c>
      <c r="F20" s="32"/>
      <c r="G20" s="33"/>
      <c r="H20" s="33"/>
      <c r="I20" s="271">
        <f>ROUND(I19*D20/100,0)</f>
        <v>0</v>
      </c>
      <c r="J20" s="272"/>
      <c r="K20" s="31"/>
    </row>
    <row r="21" spans="2:12" x14ac:dyDescent="0.2">
      <c r="B21" s="25" t="s">
        <v>12</v>
      </c>
      <c r="C21" s="26"/>
      <c r="D21" s="27">
        <v>21</v>
      </c>
      <c r="E21" s="28" t="s">
        <v>13</v>
      </c>
      <c r="F21" s="32"/>
      <c r="G21" s="33"/>
      <c r="H21" s="33"/>
      <c r="I21" s="271">
        <f>ROUND(H31,0)</f>
        <v>0</v>
      </c>
      <c r="J21" s="272"/>
      <c r="K21" s="31"/>
    </row>
    <row r="22" spans="2:12" ht="13.5" thickBot="1" x14ac:dyDescent="0.25">
      <c r="B22" s="25" t="s">
        <v>14</v>
      </c>
      <c r="C22" s="26"/>
      <c r="D22" s="27">
        <f>SazbaDPH2</f>
        <v>21</v>
      </c>
      <c r="E22" s="28" t="s">
        <v>13</v>
      </c>
      <c r="F22" s="34"/>
      <c r="G22" s="35"/>
      <c r="H22" s="35"/>
      <c r="I22" s="273">
        <f>ROUND(I21*D21/100,0)</f>
        <v>0</v>
      </c>
      <c r="J22" s="274"/>
      <c r="K22" s="31"/>
    </row>
    <row r="23" spans="2:12" ht="16.5" thickBot="1" x14ac:dyDescent="0.25">
      <c r="B23" s="36" t="s">
        <v>15</v>
      </c>
      <c r="C23" s="37"/>
      <c r="D23" s="37"/>
      <c r="E23" s="38"/>
      <c r="F23" s="39"/>
      <c r="G23" s="40"/>
      <c r="H23" s="40"/>
      <c r="I23" s="275">
        <f>SUM(I19:I22)</f>
        <v>0</v>
      </c>
      <c r="J23" s="276"/>
      <c r="K23" s="41"/>
    </row>
    <row r="26" spans="2:12" ht="1.5" customHeight="1" x14ac:dyDescent="0.2"/>
    <row r="27" spans="2:12" ht="15.75" customHeight="1" x14ac:dyDescent="0.25">
      <c r="B27" s="11" t="s">
        <v>16</v>
      </c>
      <c r="C27" s="42"/>
      <c r="D27" s="42"/>
      <c r="E27" s="42"/>
      <c r="F27" s="42"/>
      <c r="G27" s="42"/>
      <c r="H27" s="42"/>
      <c r="I27" s="42"/>
      <c r="J27" s="42"/>
      <c r="K27" s="42"/>
      <c r="L27" s="43"/>
    </row>
    <row r="28" spans="2:12" ht="5.25" customHeight="1" x14ac:dyDescent="0.2">
      <c r="L28" s="43"/>
    </row>
    <row r="29" spans="2:12" ht="24" customHeight="1" x14ac:dyDescent="0.2">
      <c r="B29" s="44" t="s">
        <v>17</v>
      </c>
      <c r="C29" s="45"/>
      <c r="D29" s="45"/>
      <c r="E29" s="46"/>
      <c r="F29" s="47" t="s">
        <v>18</v>
      </c>
      <c r="G29" s="48" t="str">
        <f>CONCATENATE("Základ DPH ",SazbaDPH1," %")</f>
        <v>Základ DPH 15 %</v>
      </c>
      <c r="H29" s="47" t="str">
        <f>CONCATENATE("Základ DPH ",SazbaDPH2," %")</f>
        <v>Základ DPH 21 %</v>
      </c>
      <c r="I29" s="47" t="s">
        <v>19</v>
      </c>
      <c r="J29" s="47" t="s">
        <v>13</v>
      </c>
    </row>
    <row r="30" spans="2:12" x14ac:dyDescent="0.2">
      <c r="B30" s="49" t="s">
        <v>107</v>
      </c>
      <c r="C30" s="50" t="s">
        <v>108</v>
      </c>
      <c r="D30" s="51"/>
      <c r="E30" s="52"/>
      <c r="F30" s="53">
        <f>G30+H30+I30</f>
        <v>0</v>
      </c>
      <c r="G30" s="54">
        <v>0</v>
      </c>
      <c r="H30" s="55">
        <v>0</v>
      </c>
      <c r="I30" s="55">
        <f t="shared" ref="I30" si="0">(G30*SazbaDPH1)/100+(H30*SazbaDPH2)/100</f>
        <v>0</v>
      </c>
      <c r="J30" s="56" t="str">
        <f t="shared" ref="J30" si="1">IF(CelkemObjekty=0,"",F30/CelkemObjekty*100)</f>
        <v/>
      </c>
    </row>
    <row r="31" spans="2:12" ht="17.25" customHeight="1" x14ac:dyDescent="0.2">
      <c r="B31" s="62" t="s">
        <v>20</v>
      </c>
      <c r="C31" s="63"/>
      <c r="D31" s="64"/>
      <c r="E31" s="65"/>
      <c r="F31" s="66">
        <f>SUM(F30:F30)</f>
        <v>0</v>
      </c>
      <c r="G31" s="66">
        <f>SUM(G30:G30)</f>
        <v>0</v>
      </c>
      <c r="H31" s="66">
        <f>SUM(H30:H30)</f>
        <v>0</v>
      </c>
      <c r="I31" s="66">
        <f>SUM(I30:I30)</f>
        <v>0</v>
      </c>
      <c r="J31" s="67" t="str">
        <f t="shared" ref="J31" si="2">IF(CelkemObjekty=0,"",F31/CelkemObjekty*100)</f>
        <v/>
      </c>
    </row>
    <row r="32" spans="2:12" x14ac:dyDescent="0.2">
      <c r="B32" s="68"/>
      <c r="C32" s="68"/>
      <c r="D32" s="68"/>
      <c r="E32" s="68"/>
      <c r="F32" s="68"/>
      <c r="G32" s="68"/>
      <c r="H32" s="68"/>
      <c r="I32" s="68"/>
      <c r="J32" s="68"/>
      <c r="K32" s="68"/>
    </row>
    <row r="33" spans="2:11" ht="9.75" customHeight="1" x14ac:dyDescent="0.2">
      <c r="B33" s="68"/>
      <c r="C33" s="68"/>
      <c r="D33" s="68"/>
      <c r="E33" s="68"/>
      <c r="F33" s="68"/>
      <c r="G33" s="68"/>
      <c r="H33" s="68"/>
      <c r="I33" s="68"/>
      <c r="J33" s="68"/>
      <c r="K33" s="68"/>
    </row>
    <row r="34" spans="2:11" ht="7.5" customHeight="1" x14ac:dyDescent="0.2">
      <c r="B34" s="68"/>
      <c r="C34" s="68"/>
      <c r="D34" s="68"/>
      <c r="E34" s="68"/>
      <c r="F34" s="68"/>
      <c r="G34" s="68"/>
      <c r="H34" s="68"/>
      <c r="I34" s="68"/>
      <c r="J34" s="68"/>
      <c r="K34" s="68"/>
    </row>
    <row r="35" spans="2:11" ht="18" x14ac:dyDescent="0.25">
      <c r="B35" s="11" t="s">
        <v>21</v>
      </c>
      <c r="C35" s="42"/>
      <c r="D35" s="42"/>
      <c r="E35" s="42"/>
      <c r="F35" s="42"/>
      <c r="G35" s="42"/>
      <c r="H35" s="42"/>
      <c r="I35" s="42"/>
      <c r="J35" s="42"/>
      <c r="K35" s="68"/>
    </row>
    <row r="36" spans="2:11" x14ac:dyDescent="0.2">
      <c r="K36" s="68"/>
    </row>
    <row r="37" spans="2:11" ht="25.5" x14ac:dyDescent="0.2">
      <c r="B37" s="69" t="s">
        <v>22</v>
      </c>
      <c r="C37" s="70" t="s">
        <v>23</v>
      </c>
      <c r="D37" s="45"/>
      <c r="E37" s="46"/>
      <c r="F37" s="47" t="s">
        <v>18</v>
      </c>
      <c r="G37" s="48" t="str">
        <f>CONCATENATE("Základ DPH ",SazbaDPH1," %")</f>
        <v>Základ DPH 15 %</v>
      </c>
      <c r="H37" s="47" t="str">
        <f>CONCATENATE("Základ DPH ",SazbaDPH2," %")</f>
        <v>Základ DPH 21 %</v>
      </c>
      <c r="I37" s="48" t="s">
        <v>19</v>
      </c>
      <c r="J37" s="47" t="s">
        <v>13</v>
      </c>
    </row>
    <row r="38" spans="2:11" x14ac:dyDescent="0.2">
      <c r="B38" s="71" t="s">
        <v>107</v>
      </c>
      <c r="C38" s="72" t="s">
        <v>2</v>
      </c>
      <c r="D38" s="51"/>
      <c r="E38" s="52"/>
      <c r="F38" s="53">
        <f>G38+H38+I38</f>
        <v>0</v>
      </c>
      <c r="G38" s="54">
        <v>0</v>
      </c>
      <c r="H38" s="55">
        <v>0</v>
      </c>
      <c r="I38" s="60">
        <f t="shared" ref="I38" si="3">(G38*SazbaDPH1)/100+(H38*SazbaDPH2)/100</f>
        <v>0</v>
      </c>
      <c r="J38" s="56" t="str">
        <f t="shared" ref="J38" si="4">IF(CelkemObjekty=0,"",F38/CelkemObjekty*100)</f>
        <v/>
      </c>
    </row>
    <row r="39" spans="2:11" x14ac:dyDescent="0.2">
      <c r="B39" s="62" t="s">
        <v>20</v>
      </c>
      <c r="C39" s="63"/>
      <c r="D39" s="64"/>
      <c r="E39" s="65"/>
      <c r="F39" s="66">
        <f>SUM(F38:F38)</f>
        <v>0</v>
      </c>
      <c r="G39" s="73">
        <f>SUM(G38:G38)</f>
        <v>0</v>
      </c>
      <c r="H39" s="66">
        <f>SUM(H38:H38)</f>
        <v>0</v>
      </c>
      <c r="I39" s="73">
        <f>SUM(I38:I38)</f>
        <v>0</v>
      </c>
      <c r="J39" s="67" t="str">
        <f t="shared" ref="J39" si="5">IF(CelkemObjekty=0,"",F39/CelkemObjekty*100)</f>
        <v/>
      </c>
    </row>
    <row r="40" spans="2:11" ht="9" customHeight="1" x14ac:dyDescent="0.2"/>
    <row r="41" spans="2:11" ht="6" customHeight="1" x14ac:dyDescent="0.2"/>
    <row r="42" spans="2:11" ht="3" customHeight="1" x14ac:dyDescent="0.2"/>
    <row r="43" spans="2:11" ht="6.75" customHeight="1" x14ac:dyDescent="0.2"/>
    <row r="44" spans="2:11" ht="20.25" customHeight="1" x14ac:dyDescent="0.25">
      <c r="B44" s="11" t="s">
        <v>24</v>
      </c>
      <c r="C44" s="42"/>
      <c r="D44" s="42"/>
      <c r="E44" s="42"/>
      <c r="F44" s="42"/>
      <c r="G44" s="42"/>
      <c r="H44" s="42"/>
      <c r="I44" s="42"/>
      <c r="J44" s="42"/>
    </row>
    <row r="45" spans="2:11" ht="9" customHeight="1" x14ac:dyDescent="0.2"/>
    <row r="46" spans="2:11" x14ac:dyDescent="0.2">
      <c r="B46" s="44" t="s">
        <v>25</v>
      </c>
      <c r="C46" s="45"/>
      <c r="D46" s="45"/>
      <c r="E46" s="47" t="s">
        <v>13</v>
      </c>
      <c r="F46" s="47" t="s">
        <v>26</v>
      </c>
      <c r="G46" s="48" t="s">
        <v>27</v>
      </c>
      <c r="H46" s="47" t="s">
        <v>28</v>
      </c>
      <c r="I46" s="48" t="s">
        <v>29</v>
      </c>
      <c r="J46" s="74" t="s">
        <v>30</v>
      </c>
    </row>
    <row r="47" spans="2:11" x14ac:dyDescent="0.2">
      <c r="B47" s="49" t="s">
        <v>101</v>
      </c>
      <c r="C47" s="50" t="s">
        <v>102</v>
      </c>
      <c r="D47" s="51"/>
      <c r="E47" s="75" t="str">
        <f>IF(SUM(SoucetDilu)=0,"",SUM(F47:J47)/SUM(SoucetDilu)*100)</f>
        <v/>
      </c>
      <c r="F47" s="55">
        <v>0</v>
      </c>
      <c r="G47" s="54">
        <v>0</v>
      </c>
      <c r="H47" s="55">
        <v>0</v>
      </c>
      <c r="I47" s="54">
        <v>0</v>
      </c>
      <c r="J47" s="55">
        <v>0</v>
      </c>
    </row>
    <row r="48" spans="2:11" x14ac:dyDescent="0.2">
      <c r="B48" s="57" t="s">
        <v>153</v>
      </c>
      <c r="C48" s="58" t="s">
        <v>154</v>
      </c>
      <c r="D48" s="59"/>
      <c r="E48" s="76" t="str">
        <f>IF(SUM(SoucetDilu)=0,"",SUM(F48:J48)/SUM(SoucetDilu)*100)</f>
        <v/>
      </c>
      <c r="F48" s="61">
        <v>0</v>
      </c>
      <c r="G48" s="60">
        <v>0</v>
      </c>
      <c r="H48" s="61">
        <v>0</v>
      </c>
      <c r="I48" s="60">
        <v>0</v>
      </c>
      <c r="J48" s="61">
        <v>0</v>
      </c>
    </row>
    <row r="49" spans="2:10" x14ac:dyDescent="0.2">
      <c r="B49" s="57" t="s">
        <v>174</v>
      </c>
      <c r="C49" s="58" t="s">
        <v>175</v>
      </c>
      <c r="D49" s="59"/>
      <c r="E49" s="76" t="str">
        <f>IF(SUM(SoucetDilu)=0,"",SUM(F49:J49)/SUM(SoucetDilu)*100)</f>
        <v/>
      </c>
      <c r="F49" s="61">
        <v>0</v>
      </c>
      <c r="G49" s="60">
        <v>0</v>
      </c>
      <c r="H49" s="61">
        <v>0</v>
      </c>
      <c r="I49" s="60">
        <v>0</v>
      </c>
      <c r="J49" s="61">
        <v>0</v>
      </c>
    </row>
    <row r="50" spans="2:10" x14ac:dyDescent="0.2">
      <c r="B50" s="57" t="s">
        <v>184</v>
      </c>
      <c r="C50" s="58" t="s">
        <v>185</v>
      </c>
      <c r="D50" s="59"/>
      <c r="E50" s="76" t="str">
        <f>IF(SUM(SoucetDilu)=0,"",SUM(F50:J50)/SUM(SoucetDilu)*100)</f>
        <v/>
      </c>
      <c r="F50" s="61">
        <v>0</v>
      </c>
      <c r="G50" s="60">
        <v>0</v>
      </c>
      <c r="H50" s="61">
        <v>0</v>
      </c>
      <c r="I50" s="60">
        <v>0</v>
      </c>
      <c r="J50" s="61">
        <v>0</v>
      </c>
    </row>
    <row r="51" spans="2:10" x14ac:dyDescent="0.2">
      <c r="B51" s="62" t="s">
        <v>20</v>
      </c>
      <c r="C51" s="63"/>
      <c r="D51" s="64"/>
      <c r="E51" s="77" t="str">
        <f>IF(SUM(SoucetDilu)=0,"",SUM(F51:J51)/SUM(SoucetDilu)*100)</f>
        <v/>
      </c>
      <c r="F51" s="66">
        <f>SUM(F47:F50)</f>
        <v>0</v>
      </c>
      <c r="G51" s="73">
        <f>SUM(G47:G50)</f>
        <v>0</v>
      </c>
      <c r="H51" s="66">
        <f>SUM(H47:H50)</f>
        <v>0</v>
      </c>
      <c r="I51" s="73">
        <f>SUM(I47:I50)</f>
        <v>0</v>
      </c>
      <c r="J51" s="66">
        <f>SUM(J47:J50)</f>
        <v>0</v>
      </c>
    </row>
    <row r="53" spans="2:10" ht="2.25" customHeight="1" x14ac:dyDescent="0.2"/>
    <row r="54" spans="2:10" ht="1.5" customHeight="1" x14ac:dyDescent="0.2"/>
    <row r="55" spans="2:10" ht="0.75" customHeight="1" x14ac:dyDescent="0.2"/>
    <row r="56" spans="2:10" ht="0.75" customHeight="1" x14ac:dyDescent="0.2"/>
    <row r="57" spans="2:10" ht="0.75" customHeight="1" x14ac:dyDescent="0.2"/>
    <row r="58" spans="2:10" ht="18" x14ac:dyDescent="0.25">
      <c r="B58" s="11" t="s">
        <v>31</v>
      </c>
      <c r="C58" s="42"/>
      <c r="D58" s="42"/>
      <c r="E58" s="42"/>
      <c r="F58" s="42"/>
      <c r="G58" s="42"/>
      <c r="H58" s="42"/>
      <c r="I58" s="42"/>
      <c r="J58" s="42"/>
    </row>
    <row r="60" spans="2:10" x14ac:dyDescent="0.2">
      <c r="B60" s="44" t="s">
        <v>32</v>
      </c>
      <c r="C60" s="45"/>
      <c r="D60" s="45"/>
      <c r="E60" s="78"/>
      <c r="F60" s="79"/>
      <c r="G60" s="48"/>
      <c r="H60" s="47" t="s">
        <v>18</v>
      </c>
    </row>
    <row r="61" spans="2:10" x14ac:dyDescent="0.2">
      <c r="B61" s="49" t="s">
        <v>192</v>
      </c>
      <c r="C61" s="50"/>
      <c r="D61" s="51"/>
      <c r="E61" s="80"/>
      <c r="F61" s="81"/>
      <c r="G61" s="54"/>
      <c r="H61" s="55">
        <v>0</v>
      </c>
    </row>
    <row r="62" spans="2:10" x14ac:dyDescent="0.2">
      <c r="B62" s="57" t="s">
        <v>193</v>
      </c>
      <c r="C62" s="58"/>
      <c r="D62" s="59"/>
      <c r="E62" s="82"/>
      <c r="F62" s="83"/>
      <c r="G62" s="60"/>
      <c r="H62" s="61">
        <v>0</v>
      </c>
    </row>
    <row r="63" spans="2:10" x14ac:dyDescent="0.2">
      <c r="B63" s="57" t="s">
        <v>194</v>
      </c>
      <c r="C63" s="58"/>
      <c r="D63" s="59"/>
      <c r="E63" s="82"/>
      <c r="F63" s="83"/>
      <c r="G63" s="60"/>
      <c r="H63" s="61">
        <v>0</v>
      </c>
    </row>
    <row r="64" spans="2:10" x14ac:dyDescent="0.2">
      <c r="B64" s="57" t="s">
        <v>195</v>
      </c>
      <c r="C64" s="58"/>
      <c r="D64" s="59"/>
      <c r="E64" s="82"/>
      <c r="F64" s="83"/>
      <c r="G64" s="60"/>
      <c r="H64" s="61">
        <v>0</v>
      </c>
    </row>
    <row r="65" spans="2:8" x14ac:dyDescent="0.2">
      <c r="B65" s="57" t="s">
        <v>196</v>
      </c>
      <c r="C65" s="58"/>
      <c r="D65" s="59"/>
      <c r="E65" s="82"/>
      <c r="F65" s="83"/>
      <c r="G65" s="60"/>
      <c r="H65" s="61">
        <v>0</v>
      </c>
    </row>
    <row r="66" spans="2:8" x14ac:dyDescent="0.2">
      <c r="B66" s="57" t="s">
        <v>197</v>
      </c>
      <c r="C66" s="58"/>
      <c r="D66" s="59"/>
      <c r="E66" s="82"/>
      <c r="F66" s="83"/>
      <c r="G66" s="60"/>
      <c r="H66" s="61">
        <v>0</v>
      </c>
    </row>
    <row r="67" spans="2:8" x14ac:dyDescent="0.2">
      <c r="B67" s="57" t="s">
        <v>198</v>
      </c>
      <c r="C67" s="58"/>
      <c r="D67" s="59"/>
      <c r="E67" s="82"/>
      <c r="F67" s="83"/>
      <c r="G67" s="60"/>
      <c r="H67" s="61">
        <v>0</v>
      </c>
    </row>
    <row r="68" spans="2:8" x14ac:dyDescent="0.2">
      <c r="B68" s="57" t="s">
        <v>199</v>
      </c>
      <c r="C68" s="58"/>
      <c r="D68" s="59"/>
      <c r="E68" s="82"/>
      <c r="F68" s="83"/>
      <c r="G68" s="60"/>
      <c r="H68" s="61">
        <v>0</v>
      </c>
    </row>
    <row r="69" spans="2:8" x14ac:dyDescent="0.2">
      <c r="B69" s="62" t="s">
        <v>20</v>
      </c>
      <c r="C69" s="63"/>
      <c r="D69" s="64"/>
      <c r="E69" s="84"/>
      <c r="F69" s="85"/>
      <c r="G69" s="73"/>
      <c r="H69" s="66">
        <f>SUM(H61:H68)</f>
        <v>0</v>
      </c>
    </row>
  </sheetData>
  <sortState ref="B47:K50">
    <sortCondition ref="B47"/>
  </sortState>
  <mergeCells count="5">
    <mergeCell ref="I19:J19"/>
    <mergeCell ref="I20:J20"/>
    <mergeCell ref="I21:J21"/>
    <mergeCell ref="I22:J22"/>
    <mergeCell ref="I23:J23"/>
  </mergeCells>
  <pageMargins left="0.39370078740157483" right="0.19685039370078741" top="0.39370078740157483" bottom="0.39370078740157483" header="0" footer="0.19685039370078741"/>
  <pageSetup paperSize="9" scale="99" fitToHeight="999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1"/>
  <sheetViews>
    <sheetView zoomScaleNormal="100" workbookViewId="0"/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256" width="9.140625" style="1"/>
    <col min="257" max="257" width="2" style="1" customWidth="1"/>
    <col min="258" max="258" width="15" style="1" customWidth="1"/>
    <col min="259" max="259" width="15.85546875" style="1" customWidth="1"/>
    <col min="260" max="260" width="14.5703125" style="1" customWidth="1"/>
    <col min="261" max="261" width="13.5703125" style="1" customWidth="1"/>
    <col min="262" max="262" width="16.5703125" style="1" customWidth="1"/>
    <col min="263" max="263" width="15.28515625" style="1" customWidth="1"/>
    <col min="264" max="512" width="9.140625" style="1"/>
    <col min="513" max="513" width="2" style="1" customWidth="1"/>
    <col min="514" max="514" width="15" style="1" customWidth="1"/>
    <col min="515" max="515" width="15.85546875" style="1" customWidth="1"/>
    <col min="516" max="516" width="14.5703125" style="1" customWidth="1"/>
    <col min="517" max="517" width="13.5703125" style="1" customWidth="1"/>
    <col min="518" max="518" width="16.5703125" style="1" customWidth="1"/>
    <col min="519" max="519" width="15.28515625" style="1" customWidth="1"/>
    <col min="520" max="768" width="9.140625" style="1"/>
    <col min="769" max="769" width="2" style="1" customWidth="1"/>
    <col min="770" max="770" width="15" style="1" customWidth="1"/>
    <col min="771" max="771" width="15.85546875" style="1" customWidth="1"/>
    <col min="772" max="772" width="14.5703125" style="1" customWidth="1"/>
    <col min="773" max="773" width="13.5703125" style="1" customWidth="1"/>
    <col min="774" max="774" width="16.5703125" style="1" customWidth="1"/>
    <col min="775" max="775" width="15.28515625" style="1" customWidth="1"/>
    <col min="776" max="1024" width="9.140625" style="1"/>
    <col min="1025" max="1025" width="2" style="1" customWidth="1"/>
    <col min="1026" max="1026" width="15" style="1" customWidth="1"/>
    <col min="1027" max="1027" width="15.85546875" style="1" customWidth="1"/>
    <col min="1028" max="1028" width="14.5703125" style="1" customWidth="1"/>
    <col min="1029" max="1029" width="13.5703125" style="1" customWidth="1"/>
    <col min="1030" max="1030" width="16.5703125" style="1" customWidth="1"/>
    <col min="1031" max="1031" width="15.28515625" style="1" customWidth="1"/>
    <col min="1032" max="1280" width="9.140625" style="1"/>
    <col min="1281" max="1281" width="2" style="1" customWidth="1"/>
    <col min="1282" max="1282" width="15" style="1" customWidth="1"/>
    <col min="1283" max="1283" width="15.85546875" style="1" customWidth="1"/>
    <col min="1284" max="1284" width="14.5703125" style="1" customWidth="1"/>
    <col min="1285" max="1285" width="13.5703125" style="1" customWidth="1"/>
    <col min="1286" max="1286" width="16.5703125" style="1" customWidth="1"/>
    <col min="1287" max="1287" width="15.28515625" style="1" customWidth="1"/>
    <col min="1288" max="1536" width="9.140625" style="1"/>
    <col min="1537" max="1537" width="2" style="1" customWidth="1"/>
    <col min="1538" max="1538" width="15" style="1" customWidth="1"/>
    <col min="1539" max="1539" width="15.85546875" style="1" customWidth="1"/>
    <col min="1540" max="1540" width="14.5703125" style="1" customWidth="1"/>
    <col min="1541" max="1541" width="13.5703125" style="1" customWidth="1"/>
    <col min="1542" max="1542" width="16.5703125" style="1" customWidth="1"/>
    <col min="1543" max="1543" width="15.28515625" style="1" customWidth="1"/>
    <col min="1544" max="1792" width="9.140625" style="1"/>
    <col min="1793" max="1793" width="2" style="1" customWidth="1"/>
    <col min="1794" max="1794" width="15" style="1" customWidth="1"/>
    <col min="1795" max="1795" width="15.85546875" style="1" customWidth="1"/>
    <col min="1796" max="1796" width="14.5703125" style="1" customWidth="1"/>
    <col min="1797" max="1797" width="13.5703125" style="1" customWidth="1"/>
    <col min="1798" max="1798" width="16.5703125" style="1" customWidth="1"/>
    <col min="1799" max="1799" width="15.28515625" style="1" customWidth="1"/>
    <col min="1800" max="2048" width="9.140625" style="1"/>
    <col min="2049" max="2049" width="2" style="1" customWidth="1"/>
    <col min="2050" max="2050" width="15" style="1" customWidth="1"/>
    <col min="2051" max="2051" width="15.85546875" style="1" customWidth="1"/>
    <col min="2052" max="2052" width="14.5703125" style="1" customWidth="1"/>
    <col min="2053" max="2053" width="13.5703125" style="1" customWidth="1"/>
    <col min="2054" max="2054" width="16.5703125" style="1" customWidth="1"/>
    <col min="2055" max="2055" width="15.28515625" style="1" customWidth="1"/>
    <col min="2056" max="2304" width="9.140625" style="1"/>
    <col min="2305" max="2305" width="2" style="1" customWidth="1"/>
    <col min="2306" max="2306" width="15" style="1" customWidth="1"/>
    <col min="2307" max="2307" width="15.85546875" style="1" customWidth="1"/>
    <col min="2308" max="2308" width="14.5703125" style="1" customWidth="1"/>
    <col min="2309" max="2309" width="13.5703125" style="1" customWidth="1"/>
    <col min="2310" max="2310" width="16.5703125" style="1" customWidth="1"/>
    <col min="2311" max="2311" width="15.28515625" style="1" customWidth="1"/>
    <col min="2312" max="2560" width="9.140625" style="1"/>
    <col min="2561" max="2561" width="2" style="1" customWidth="1"/>
    <col min="2562" max="2562" width="15" style="1" customWidth="1"/>
    <col min="2563" max="2563" width="15.85546875" style="1" customWidth="1"/>
    <col min="2564" max="2564" width="14.5703125" style="1" customWidth="1"/>
    <col min="2565" max="2565" width="13.5703125" style="1" customWidth="1"/>
    <col min="2566" max="2566" width="16.5703125" style="1" customWidth="1"/>
    <col min="2567" max="2567" width="15.28515625" style="1" customWidth="1"/>
    <col min="2568" max="2816" width="9.140625" style="1"/>
    <col min="2817" max="2817" width="2" style="1" customWidth="1"/>
    <col min="2818" max="2818" width="15" style="1" customWidth="1"/>
    <col min="2819" max="2819" width="15.85546875" style="1" customWidth="1"/>
    <col min="2820" max="2820" width="14.5703125" style="1" customWidth="1"/>
    <col min="2821" max="2821" width="13.5703125" style="1" customWidth="1"/>
    <col min="2822" max="2822" width="16.5703125" style="1" customWidth="1"/>
    <col min="2823" max="2823" width="15.28515625" style="1" customWidth="1"/>
    <col min="2824" max="3072" width="9.140625" style="1"/>
    <col min="3073" max="3073" width="2" style="1" customWidth="1"/>
    <col min="3074" max="3074" width="15" style="1" customWidth="1"/>
    <col min="3075" max="3075" width="15.85546875" style="1" customWidth="1"/>
    <col min="3076" max="3076" width="14.5703125" style="1" customWidth="1"/>
    <col min="3077" max="3077" width="13.5703125" style="1" customWidth="1"/>
    <col min="3078" max="3078" width="16.5703125" style="1" customWidth="1"/>
    <col min="3079" max="3079" width="15.28515625" style="1" customWidth="1"/>
    <col min="3080" max="3328" width="9.140625" style="1"/>
    <col min="3329" max="3329" width="2" style="1" customWidth="1"/>
    <col min="3330" max="3330" width="15" style="1" customWidth="1"/>
    <col min="3331" max="3331" width="15.85546875" style="1" customWidth="1"/>
    <col min="3332" max="3332" width="14.5703125" style="1" customWidth="1"/>
    <col min="3333" max="3333" width="13.5703125" style="1" customWidth="1"/>
    <col min="3334" max="3334" width="16.5703125" style="1" customWidth="1"/>
    <col min="3335" max="3335" width="15.28515625" style="1" customWidth="1"/>
    <col min="3336" max="3584" width="9.140625" style="1"/>
    <col min="3585" max="3585" width="2" style="1" customWidth="1"/>
    <col min="3586" max="3586" width="15" style="1" customWidth="1"/>
    <col min="3587" max="3587" width="15.85546875" style="1" customWidth="1"/>
    <col min="3588" max="3588" width="14.5703125" style="1" customWidth="1"/>
    <col min="3589" max="3589" width="13.5703125" style="1" customWidth="1"/>
    <col min="3590" max="3590" width="16.5703125" style="1" customWidth="1"/>
    <col min="3591" max="3591" width="15.28515625" style="1" customWidth="1"/>
    <col min="3592" max="3840" width="9.140625" style="1"/>
    <col min="3841" max="3841" width="2" style="1" customWidth="1"/>
    <col min="3842" max="3842" width="15" style="1" customWidth="1"/>
    <col min="3843" max="3843" width="15.85546875" style="1" customWidth="1"/>
    <col min="3844" max="3844" width="14.5703125" style="1" customWidth="1"/>
    <col min="3845" max="3845" width="13.5703125" style="1" customWidth="1"/>
    <col min="3846" max="3846" width="16.5703125" style="1" customWidth="1"/>
    <col min="3847" max="3847" width="15.28515625" style="1" customWidth="1"/>
    <col min="3848" max="4096" width="9.140625" style="1"/>
    <col min="4097" max="4097" width="2" style="1" customWidth="1"/>
    <col min="4098" max="4098" width="15" style="1" customWidth="1"/>
    <col min="4099" max="4099" width="15.85546875" style="1" customWidth="1"/>
    <col min="4100" max="4100" width="14.5703125" style="1" customWidth="1"/>
    <col min="4101" max="4101" width="13.5703125" style="1" customWidth="1"/>
    <col min="4102" max="4102" width="16.5703125" style="1" customWidth="1"/>
    <col min="4103" max="4103" width="15.28515625" style="1" customWidth="1"/>
    <col min="4104" max="4352" width="9.140625" style="1"/>
    <col min="4353" max="4353" width="2" style="1" customWidth="1"/>
    <col min="4354" max="4354" width="15" style="1" customWidth="1"/>
    <col min="4355" max="4355" width="15.85546875" style="1" customWidth="1"/>
    <col min="4356" max="4356" width="14.5703125" style="1" customWidth="1"/>
    <col min="4357" max="4357" width="13.5703125" style="1" customWidth="1"/>
    <col min="4358" max="4358" width="16.5703125" style="1" customWidth="1"/>
    <col min="4359" max="4359" width="15.28515625" style="1" customWidth="1"/>
    <col min="4360" max="4608" width="9.140625" style="1"/>
    <col min="4609" max="4609" width="2" style="1" customWidth="1"/>
    <col min="4610" max="4610" width="15" style="1" customWidth="1"/>
    <col min="4611" max="4611" width="15.85546875" style="1" customWidth="1"/>
    <col min="4612" max="4612" width="14.5703125" style="1" customWidth="1"/>
    <col min="4613" max="4613" width="13.5703125" style="1" customWidth="1"/>
    <col min="4614" max="4614" width="16.5703125" style="1" customWidth="1"/>
    <col min="4615" max="4615" width="15.28515625" style="1" customWidth="1"/>
    <col min="4616" max="4864" width="9.140625" style="1"/>
    <col min="4865" max="4865" width="2" style="1" customWidth="1"/>
    <col min="4866" max="4866" width="15" style="1" customWidth="1"/>
    <col min="4867" max="4867" width="15.85546875" style="1" customWidth="1"/>
    <col min="4868" max="4868" width="14.5703125" style="1" customWidth="1"/>
    <col min="4869" max="4869" width="13.5703125" style="1" customWidth="1"/>
    <col min="4870" max="4870" width="16.5703125" style="1" customWidth="1"/>
    <col min="4871" max="4871" width="15.28515625" style="1" customWidth="1"/>
    <col min="4872" max="5120" width="9.140625" style="1"/>
    <col min="5121" max="5121" width="2" style="1" customWidth="1"/>
    <col min="5122" max="5122" width="15" style="1" customWidth="1"/>
    <col min="5123" max="5123" width="15.85546875" style="1" customWidth="1"/>
    <col min="5124" max="5124" width="14.5703125" style="1" customWidth="1"/>
    <col min="5125" max="5125" width="13.5703125" style="1" customWidth="1"/>
    <col min="5126" max="5126" width="16.5703125" style="1" customWidth="1"/>
    <col min="5127" max="5127" width="15.28515625" style="1" customWidth="1"/>
    <col min="5128" max="5376" width="9.140625" style="1"/>
    <col min="5377" max="5377" width="2" style="1" customWidth="1"/>
    <col min="5378" max="5378" width="15" style="1" customWidth="1"/>
    <col min="5379" max="5379" width="15.85546875" style="1" customWidth="1"/>
    <col min="5380" max="5380" width="14.5703125" style="1" customWidth="1"/>
    <col min="5381" max="5381" width="13.5703125" style="1" customWidth="1"/>
    <col min="5382" max="5382" width="16.5703125" style="1" customWidth="1"/>
    <col min="5383" max="5383" width="15.28515625" style="1" customWidth="1"/>
    <col min="5384" max="5632" width="9.140625" style="1"/>
    <col min="5633" max="5633" width="2" style="1" customWidth="1"/>
    <col min="5634" max="5634" width="15" style="1" customWidth="1"/>
    <col min="5635" max="5635" width="15.85546875" style="1" customWidth="1"/>
    <col min="5636" max="5636" width="14.5703125" style="1" customWidth="1"/>
    <col min="5637" max="5637" width="13.5703125" style="1" customWidth="1"/>
    <col min="5638" max="5638" width="16.5703125" style="1" customWidth="1"/>
    <col min="5639" max="5639" width="15.28515625" style="1" customWidth="1"/>
    <col min="5640" max="5888" width="9.140625" style="1"/>
    <col min="5889" max="5889" width="2" style="1" customWidth="1"/>
    <col min="5890" max="5890" width="15" style="1" customWidth="1"/>
    <col min="5891" max="5891" width="15.85546875" style="1" customWidth="1"/>
    <col min="5892" max="5892" width="14.5703125" style="1" customWidth="1"/>
    <col min="5893" max="5893" width="13.5703125" style="1" customWidth="1"/>
    <col min="5894" max="5894" width="16.5703125" style="1" customWidth="1"/>
    <col min="5895" max="5895" width="15.28515625" style="1" customWidth="1"/>
    <col min="5896" max="6144" width="9.140625" style="1"/>
    <col min="6145" max="6145" width="2" style="1" customWidth="1"/>
    <col min="6146" max="6146" width="15" style="1" customWidth="1"/>
    <col min="6147" max="6147" width="15.85546875" style="1" customWidth="1"/>
    <col min="6148" max="6148" width="14.5703125" style="1" customWidth="1"/>
    <col min="6149" max="6149" width="13.5703125" style="1" customWidth="1"/>
    <col min="6150" max="6150" width="16.5703125" style="1" customWidth="1"/>
    <col min="6151" max="6151" width="15.28515625" style="1" customWidth="1"/>
    <col min="6152" max="6400" width="9.140625" style="1"/>
    <col min="6401" max="6401" width="2" style="1" customWidth="1"/>
    <col min="6402" max="6402" width="15" style="1" customWidth="1"/>
    <col min="6403" max="6403" width="15.85546875" style="1" customWidth="1"/>
    <col min="6404" max="6404" width="14.5703125" style="1" customWidth="1"/>
    <col min="6405" max="6405" width="13.5703125" style="1" customWidth="1"/>
    <col min="6406" max="6406" width="16.5703125" style="1" customWidth="1"/>
    <col min="6407" max="6407" width="15.28515625" style="1" customWidth="1"/>
    <col min="6408" max="6656" width="9.140625" style="1"/>
    <col min="6657" max="6657" width="2" style="1" customWidth="1"/>
    <col min="6658" max="6658" width="15" style="1" customWidth="1"/>
    <col min="6659" max="6659" width="15.85546875" style="1" customWidth="1"/>
    <col min="6660" max="6660" width="14.5703125" style="1" customWidth="1"/>
    <col min="6661" max="6661" width="13.5703125" style="1" customWidth="1"/>
    <col min="6662" max="6662" width="16.5703125" style="1" customWidth="1"/>
    <col min="6663" max="6663" width="15.28515625" style="1" customWidth="1"/>
    <col min="6664" max="6912" width="9.140625" style="1"/>
    <col min="6913" max="6913" width="2" style="1" customWidth="1"/>
    <col min="6914" max="6914" width="15" style="1" customWidth="1"/>
    <col min="6915" max="6915" width="15.85546875" style="1" customWidth="1"/>
    <col min="6916" max="6916" width="14.5703125" style="1" customWidth="1"/>
    <col min="6917" max="6917" width="13.5703125" style="1" customWidth="1"/>
    <col min="6918" max="6918" width="16.5703125" style="1" customWidth="1"/>
    <col min="6919" max="6919" width="15.28515625" style="1" customWidth="1"/>
    <col min="6920" max="7168" width="9.140625" style="1"/>
    <col min="7169" max="7169" width="2" style="1" customWidth="1"/>
    <col min="7170" max="7170" width="15" style="1" customWidth="1"/>
    <col min="7171" max="7171" width="15.85546875" style="1" customWidth="1"/>
    <col min="7172" max="7172" width="14.5703125" style="1" customWidth="1"/>
    <col min="7173" max="7173" width="13.5703125" style="1" customWidth="1"/>
    <col min="7174" max="7174" width="16.5703125" style="1" customWidth="1"/>
    <col min="7175" max="7175" width="15.28515625" style="1" customWidth="1"/>
    <col min="7176" max="7424" width="9.140625" style="1"/>
    <col min="7425" max="7425" width="2" style="1" customWidth="1"/>
    <col min="7426" max="7426" width="15" style="1" customWidth="1"/>
    <col min="7427" max="7427" width="15.85546875" style="1" customWidth="1"/>
    <col min="7428" max="7428" width="14.5703125" style="1" customWidth="1"/>
    <col min="7429" max="7429" width="13.5703125" style="1" customWidth="1"/>
    <col min="7430" max="7430" width="16.5703125" style="1" customWidth="1"/>
    <col min="7431" max="7431" width="15.28515625" style="1" customWidth="1"/>
    <col min="7432" max="7680" width="9.140625" style="1"/>
    <col min="7681" max="7681" width="2" style="1" customWidth="1"/>
    <col min="7682" max="7682" width="15" style="1" customWidth="1"/>
    <col min="7683" max="7683" width="15.85546875" style="1" customWidth="1"/>
    <col min="7684" max="7684" width="14.5703125" style="1" customWidth="1"/>
    <col min="7685" max="7685" width="13.5703125" style="1" customWidth="1"/>
    <col min="7686" max="7686" width="16.5703125" style="1" customWidth="1"/>
    <col min="7687" max="7687" width="15.28515625" style="1" customWidth="1"/>
    <col min="7688" max="7936" width="9.140625" style="1"/>
    <col min="7937" max="7937" width="2" style="1" customWidth="1"/>
    <col min="7938" max="7938" width="15" style="1" customWidth="1"/>
    <col min="7939" max="7939" width="15.85546875" style="1" customWidth="1"/>
    <col min="7940" max="7940" width="14.5703125" style="1" customWidth="1"/>
    <col min="7941" max="7941" width="13.5703125" style="1" customWidth="1"/>
    <col min="7942" max="7942" width="16.5703125" style="1" customWidth="1"/>
    <col min="7943" max="7943" width="15.28515625" style="1" customWidth="1"/>
    <col min="7944" max="8192" width="9.140625" style="1"/>
    <col min="8193" max="8193" width="2" style="1" customWidth="1"/>
    <col min="8194" max="8194" width="15" style="1" customWidth="1"/>
    <col min="8195" max="8195" width="15.85546875" style="1" customWidth="1"/>
    <col min="8196" max="8196" width="14.5703125" style="1" customWidth="1"/>
    <col min="8197" max="8197" width="13.5703125" style="1" customWidth="1"/>
    <col min="8198" max="8198" width="16.5703125" style="1" customWidth="1"/>
    <col min="8199" max="8199" width="15.28515625" style="1" customWidth="1"/>
    <col min="8200" max="8448" width="9.140625" style="1"/>
    <col min="8449" max="8449" width="2" style="1" customWidth="1"/>
    <col min="8450" max="8450" width="15" style="1" customWidth="1"/>
    <col min="8451" max="8451" width="15.85546875" style="1" customWidth="1"/>
    <col min="8452" max="8452" width="14.5703125" style="1" customWidth="1"/>
    <col min="8453" max="8453" width="13.5703125" style="1" customWidth="1"/>
    <col min="8454" max="8454" width="16.5703125" style="1" customWidth="1"/>
    <col min="8455" max="8455" width="15.28515625" style="1" customWidth="1"/>
    <col min="8456" max="8704" width="9.140625" style="1"/>
    <col min="8705" max="8705" width="2" style="1" customWidth="1"/>
    <col min="8706" max="8706" width="15" style="1" customWidth="1"/>
    <col min="8707" max="8707" width="15.85546875" style="1" customWidth="1"/>
    <col min="8708" max="8708" width="14.5703125" style="1" customWidth="1"/>
    <col min="8709" max="8709" width="13.5703125" style="1" customWidth="1"/>
    <col min="8710" max="8710" width="16.5703125" style="1" customWidth="1"/>
    <col min="8711" max="8711" width="15.28515625" style="1" customWidth="1"/>
    <col min="8712" max="8960" width="9.140625" style="1"/>
    <col min="8961" max="8961" width="2" style="1" customWidth="1"/>
    <col min="8962" max="8962" width="15" style="1" customWidth="1"/>
    <col min="8963" max="8963" width="15.85546875" style="1" customWidth="1"/>
    <col min="8964" max="8964" width="14.5703125" style="1" customWidth="1"/>
    <col min="8965" max="8965" width="13.5703125" style="1" customWidth="1"/>
    <col min="8966" max="8966" width="16.5703125" style="1" customWidth="1"/>
    <col min="8967" max="8967" width="15.28515625" style="1" customWidth="1"/>
    <col min="8968" max="9216" width="9.140625" style="1"/>
    <col min="9217" max="9217" width="2" style="1" customWidth="1"/>
    <col min="9218" max="9218" width="15" style="1" customWidth="1"/>
    <col min="9219" max="9219" width="15.85546875" style="1" customWidth="1"/>
    <col min="9220" max="9220" width="14.5703125" style="1" customWidth="1"/>
    <col min="9221" max="9221" width="13.5703125" style="1" customWidth="1"/>
    <col min="9222" max="9222" width="16.5703125" style="1" customWidth="1"/>
    <col min="9223" max="9223" width="15.28515625" style="1" customWidth="1"/>
    <col min="9224" max="9472" width="9.140625" style="1"/>
    <col min="9473" max="9473" width="2" style="1" customWidth="1"/>
    <col min="9474" max="9474" width="15" style="1" customWidth="1"/>
    <col min="9475" max="9475" width="15.85546875" style="1" customWidth="1"/>
    <col min="9476" max="9476" width="14.5703125" style="1" customWidth="1"/>
    <col min="9477" max="9477" width="13.5703125" style="1" customWidth="1"/>
    <col min="9478" max="9478" width="16.5703125" style="1" customWidth="1"/>
    <col min="9479" max="9479" width="15.28515625" style="1" customWidth="1"/>
    <col min="9480" max="9728" width="9.140625" style="1"/>
    <col min="9729" max="9729" width="2" style="1" customWidth="1"/>
    <col min="9730" max="9730" width="15" style="1" customWidth="1"/>
    <col min="9731" max="9731" width="15.85546875" style="1" customWidth="1"/>
    <col min="9732" max="9732" width="14.5703125" style="1" customWidth="1"/>
    <col min="9733" max="9733" width="13.5703125" style="1" customWidth="1"/>
    <col min="9734" max="9734" width="16.5703125" style="1" customWidth="1"/>
    <col min="9735" max="9735" width="15.28515625" style="1" customWidth="1"/>
    <col min="9736" max="9984" width="9.140625" style="1"/>
    <col min="9985" max="9985" width="2" style="1" customWidth="1"/>
    <col min="9986" max="9986" width="15" style="1" customWidth="1"/>
    <col min="9987" max="9987" width="15.85546875" style="1" customWidth="1"/>
    <col min="9988" max="9988" width="14.5703125" style="1" customWidth="1"/>
    <col min="9989" max="9989" width="13.5703125" style="1" customWidth="1"/>
    <col min="9990" max="9990" width="16.5703125" style="1" customWidth="1"/>
    <col min="9991" max="9991" width="15.28515625" style="1" customWidth="1"/>
    <col min="9992" max="10240" width="9.140625" style="1"/>
    <col min="10241" max="10241" width="2" style="1" customWidth="1"/>
    <col min="10242" max="10242" width="15" style="1" customWidth="1"/>
    <col min="10243" max="10243" width="15.85546875" style="1" customWidth="1"/>
    <col min="10244" max="10244" width="14.5703125" style="1" customWidth="1"/>
    <col min="10245" max="10245" width="13.5703125" style="1" customWidth="1"/>
    <col min="10246" max="10246" width="16.5703125" style="1" customWidth="1"/>
    <col min="10247" max="10247" width="15.28515625" style="1" customWidth="1"/>
    <col min="10248" max="10496" width="9.140625" style="1"/>
    <col min="10497" max="10497" width="2" style="1" customWidth="1"/>
    <col min="10498" max="10498" width="15" style="1" customWidth="1"/>
    <col min="10499" max="10499" width="15.85546875" style="1" customWidth="1"/>
    <col min="10500" max="10500" width="14.5703125" style="1" customWidth="1"/>
    <col min="10501" max="10501" width="13.5703125" style="1" customWidth="1"/>
    <col min="10502" max="10502" width="16.5703125" style="1" customWidth="1"/>
    <col min="10503" max="10503" width="15.28515625" style="1" customWidth="1"/>
    <col min="10504" max="10752" width="9.140625" style="1"/>
    <col min="10753" max="10753" width="2" style="1" customWidth="1"/>
    <col min="10754" max="10754" width="15" style="1" customWidth="1"/>
    <col min="10755" max="10755" width="15.85546875" style="1" customWidth="1"/>
    <col min="10756" max="10756" width="14.5703125" style="1" customWidth="1"/>
    <col min="10757" max="10757" width="13.5703125" style="1" customWidth="1"/>
    <col min="10758" max="10758" width="16.5703125" style="1" customWidth="1"/>
    <col min="10759" max="10759" width="15.28515625" style="1" customWidth="1"/>
    <col min="10760" max="11008" width="9.140625" style="1"/>
    <col min="11009" max="11009" width="2" style="1" customWidth="1"/>
    <col min="11010" max="11010" width="15" style="1" customWidth="1"/>
    <col min="11011" max="11011" width="15.85546875" style="1" customWidth="1"/>
    <col min="11012" max="11012" width="14.5703125" style="1" customWidth="1"/>
    <col min="11013" max="11013" width="13.5703125" style="1" customWidth="1"/>
    <col min="11014" max="11014" width="16.5703125" style="1" customWidth="1"/>
    <col min="11015" max="11015" width="15.28515625" style="1" customWidth="1"/>
    <col min="11016" max="11264" width="9.140625" style="1"/>
    <col min="11265" max="11265" width="2" style="1" customWidth="1"/>
    <col min="11266" max="11266" width="15" style="1" customWidth="1"/>
    <col min="11267" max="11267" width="15.85546875" style="1" customWidth="1"/>
    <col min="11268" max="11268" width="14.5703125" style="1" customWidth="1"/>
    <col min="11269" max="11269" width="13.5703125" style="1" customWidth="1"/>
    <col min="11270" max="11270" width="16.5703125" style="1" customWidth="1"/>
    <col min="11271" max="11271" width="15.28515625" style="1" customWidth="1"/>
    <col min="11272" max="11520" width="9.140625" style="1"/>
    <col min="11521" max="11521" width="2" style="1" customWidth="1"/>
    <col min="11522" max="11522" width="15" style="1" customWidth="1"/>
    <col min="11523" max="11523" width="15.85546875" style="1" customWidth="1"/>
    <col min="11524" max="11524" width="14.5703125" style="1" customWidth="1"/>
    <col min="11525" max="11525" width="13.5703125" style="1" customWidth="1"/>
    <col min="11526" max="11526" width="16.5703125" style="1" customWidth="1"/>
    <col min="11527" max="11527" width="15.28515625" style="1" customWidth="1"/>
    <col min="11528" max="11776" width="9.140625" style="1"/>
    <col min="11777" max="11777" width="2" style="1" customWidth="1"/>
    <col min="11778" max="11778" width="15" style="1" customWidth="1"/>
    <col min="11779" max="11779" width="15.85546875" style="1" customWidth="1"/>
    <col min="11780" max="11780" width="14.5703125" style="1" customWidth="1"/>
    <col min="11781" max="11781" width="13.5703125" style="1" customWidth="1"/>
    <col min="11782" max="11782" width="16.5703125" style="1" customWidth="1"/>
    <col min="11783" max="11783" width="15.28515625" style="1" customWidth="1"/>
    <col min="11784" max="12032" width="9.140625" style="1"/>
    <col min="12033" max="12033" width="2" style="1" customWidth="1"/>
    <col min="12034" max="12034" width="15" style="1" customWidth="1"/>
    <col min="12035" max="12035" width="15.85546875" style="1" customWidth="1"/>
    <col min="12036" max="12036" width="14.5703125" style="1" customWidth="1"/>
    <col min="12037" max="12037" width="13.5703125" style="1" customWidth="1"/>
    <col min="12038" max="12038" width="16.5703125" style="1" customWidth="1"/>
    <col min="12039" max="12039" width="15.28515625" style="1" customWidth="1"/>
    <col min="12040" max="12288" width="9.140625" style="1"/>
    <col min="12289" max="12289" width="2" style="1" customWidth="1"/>
    <col min="12290" max="12290" width="15" style="1" customWidth="1"/>
    <col min="12291" max="12291" width="15.85546875" style="1" customWidth="1"/>
    <col min="12292" max="12292" width="14.5703125" style="1" customWidth="1"/>
    <col min="12293" max="12293" width="13.5703125" style="1" customWidth="1"/>
    <col min="12294" max="12294" width="16.5703125" style="1" customWidth="1"/>
    <col min="12295" max="12295" width="15.28515625" style="1" customWidth="1"/>
    <col min="12296" max="12544" width="9.140625" style="1"/>
    <col min="12545" max="12545" width="2" style="1" customWidth="1"/>
    <col min="12546" max="12546" width="15" style="1" customWidth="1"/>
    <col min="12547" max="12547" width="15.85546875" style="1" customWidth="1"/>
    <col min="12548" max="12548" width="14.5703125" style="1" customWidth="1"/>
    <col min="12549" max="12549" width="13.5703125" style="1" customWidth="1"/>
    <col min="12550" max="12550" width="16.5703125" style="1" customWidth="1"/>
    <col min="12551" max="12551" width="15.28515625" style="1" customWidth="1"/>
    <col min="12552" max="12800" width="9.140625" style="1"/>
    <col min="12801" max="12801" width="2" style="1" customWidth="1"/>
    <col min="12802" max="12802" width="15" style="1" customWidth="1"/>
    <col min="12803" max="12803" width="15.85546875" style="1" customWidth="1"/>
    <col min="12804" max="12804" width="14.5703125" style="1" customWidth="1"/>
    <col min="12805" max="12805" width="13.5703125" style="1" customWidth="1"/>
    <col min="12806" max="12806" width="16.5703125" style="1" customWidth="1"/>
    <col min="12807" max="12807" width="15.28515625" style="1" customWidth="1"/>
    <col min="12808" max="13056" width="9.140625" style="1"/>
    <col min="13057" max="13057" width="2" style="1" customWidth="1"/>
    <col min="13058" max="13058" width="15" style="1" customWidth="1"/>
    <col min="13059" max="13059" width="15.85546875" style="1" customWidth="1"/>
    <col min="13060" max="13060" width="14.5703125" style="1" customWidth="1"/>
    <col min="13061" max="13061" width="13.5703125" style="1" customWidth="1"/>
    <col min="13062" max="13062" width="16.5703125" style="1" customWidth="1"/>
    <col min="13063" max="13063" width="15.28515625" style="1" customWidth="1"/>
    <col min="13064" max="13312" width="9.140625" style="1"/>
    <col min="13313" max="13313" width="2" style="1" customWidth="1"/>
    <col min="13314" max="13314" width="15" style="1" customWidth="1"/>
    <col min="13315" max="13315" width="15.85546875" style="1" customWidth="1"/>
    <col min="13316" max="13316" width="14.5703125" style="1" customWidth="1"/>
    <col min="13317" max="13317" width="13.5703125" style="1" customWidth="1"/>
    <col min="13318" max="13318" width="16.5703125" style="1" customWidth="1"/>
    <col min="13319" max="13319" width="15.28515625" style="1" customWidth="1"/>
    <col min="13320" max="13568" width="9.140625" style="1"/>
    <col min="13569" max="13569" width="2" style="1" customWidth="1"/>
    <col min="13570" max="13570" width="15" style="1" customWidth="1"/>
    <col min="13571" max="13571" width="15.85546875" style="1" customWidth="1"/>
    <col min="13572" max="13572" width="14.5703125" style="1" customWidth="1"/>
    <col min="13573" max="13573" width="13.5703125" style="1" customWidth="1"/>
    <col min="13574" max="13574" width="16.5703125" style="1" customWidth="1"/>
    <col min="13575" max="13575" width="15.28515625" style="1" customWidth="1"/>
    <col min="13576" max="13824" width="9.140625" style="1"/>
    <col min="13825" max="13825" width="2" style="1" customWidth="1"/>
    <col min="13826" max="13826" width="15" style="1" customWidth="1"/>
    <col min="13827" max="13827" width="15.85546875" style="1" customWidth="1"/>
    <col min="13828" max="13828" width="14.5703125" style="1" customWidth="1"/>
    <col min="13829" max="13829" width="13.5703125" style="1" customWidth="1"/>
    <col min="13830" max="13830" width="16.5703125" style="1" customWidth="1"/>
    <col min="13831" max="13831" width="15.28515625" style="1" customWidth="1"/>
    <col min="13832" max="14080" width="9.140625" style="1"/>
    <col min="14081" max="14081" width="2" style="1" customWidth="1"/>
    <col min="14082" max="14082" width="15" style="1" customWidth="1"/>
    <col min="14083" max="14083" width="15.85546875" style="1" customWidth="1"/>
    <col min="14084" max="14084" width="14.5703125" style="1" customWidth="1"/>
    <col min="14085" max="14085" width="13.5703125" style="1" customWidth="1"/>
    <col min="14086" max="14086" width="16.5703125" style="1" customWidth="1"/>
    <col min="14087" max="14087" width="15.28515625" style="1" customWidth="1"/>
    <col min="14088" max="14336" width="9.140625" style="1"/>
    <col min="14337" max="14337" width="2" style="1" customWidth="1"/>
    <col min="14338" max="14338" width="15" style="1" customWidth="1"/>
    <col min="14339" max="14339" width="15.85546875" style="1" customWidth="1"/>
    <col min="14340" max="14340" width="14.5703125" style="1" customWidth="1"/>
    <col min="14341" max="14341" width="13.5703125" style="1" customWidth="1"/>
    <col min="14342" max="14342" width="16.5703125" style="1" customWidth="1"/>
    <col min="14343" max="14343" width="15.28515625" style="1" customWidth="1"/>
    <col min="14344" max="14592" width="9.140625" style="1"/>
    <col min="14593" max="14593" width="2" style="1" customWidth="1"/>
    <col min="14594" max="14594" width="15" style="1" customWidth="1"/>
    <col min="14595" max="14595" width="15.85546875" style="1" customWidth="1"/>
    <col min="14596" max="14596" width="14.5703125" style="1" customWidth="1"/>
    <col min="14597" max="14597" width="13.5703125" style="1" customWidth="1"/>
    <col min="14598" max="14598" width="16.5703125" style="1" customWidth="1"/>
    <col min="14599" max="14599" width="15.28515625" style="1" customWidth="1"/>
    <col min="14600" max="14848" width="9.140625" style="1"/>
    <col min="14849" max="14849" width="2" style="1" customWidth="1"/>
    <col min="14850" max="14850" width="15" style="1" customWidth="1"/>
    <col min="14851" max="14851" width="15.85546875" style="1" customWidth="1"/>
    <col min="14852" max="14852" width="14.5703125" style="1" customWidth="1"/>
    <col min="14853" max="14853" width="13.5703125" style="1" customWidth="1"/>
    <col min="14854" max="14854" width="16.5703125" style="1" customWidth="1"/>
    <col min="14855" max="14855" width="15.28515625" style="1" customWidth="1"/>
    <col min="14856" max="15104" width="9.140625" style="1"/>
    <col min="15105" max="15105" width="2" style="1" customWidth="1"/>
    <col min="15106" max="15106" width="15" style="1" customWidth="1"/>
    <col min="15107" max="15107" width="15.85546875" style="1" customWidth="1"/>
    <col min="15108" max="15108" width="14.5703125" style="1" customWidth="1"/>
    <col min="15109" max="15109" width="13.5703125" style="1" customWidth="1"/>
    <col min="15110" max="15110" width="16.5703125" style="1" customWidth="1"/>
    <col min="15111" max="15111" width="15.28515625" style="1" customWidth="1"/>
    <col min="15112" max="15360" width="9.140625" style="1"/>
    <col min="15361" max="15361" width="2" style="1" customWidth="1"/>
    <col min="15362" max="15362" width="15" style="1" customWidth="1"/>
    <col min="15363" max="15363" width="15.85546875" style="1" customWidth="1"/>
    <col min="15364" max="15364" width="14.5703125" style="1" customWidth="1"/>
    <col min="15365" max="15365" width="13.5703125" style="1" customWidth="1"/>
    <col min="15366" max="15366" width="16.5703125" style="1" customWidth="1"/>
    <col min="15367" max="15367" width="15.28515625" style="1" customWidth="1"/>
    <col min="15368" max="15616" width="9.140625" style="1"/>
    <col min="15617" max="15617" width="2" style="1" customWidth="1"/>
    <col min="15618" max="15618" width="15" style="1" customWidth="1"/>
    <col min="15619" max="15619" width="15.85546875" style="1" customWidth="1"/>
    <col min="15620" max="15620" width="14.5703125" style="1" customWidth="1"/>
    <col min="15621" max="15621" width="13.5703125" style="1" customWidth="1"/>
    <col min="15622" max="15622" width="16.5703125" style="1" customWidth="1"/>
    <col min="15623" max="15623" width="15.28515625" style="1" customWidth="1"/>
    <col min="15624" max="15872" width="9.140625" style="1"/>
    <col min="15873" max="15873" width="2" style="1" customWidth="1"/>
    <col min="15874" max="15874" width="15" style="1" customWidth="1"/>
    <col min="15875" max="15875" width="15.85546875" style="1" customWidth="1"/>
    <col min="15876" max="15876" width="14.5703125" style="1" customWidth="1"/>
    <col min="15877" max="15877" width="13.5703125" style="1" customWidth="1"/>
    <col min="15878" max="15878" width="16.5703125" style="1" customWidth="1"/>
    <col min="15879" max="15879" width="15.28515625" style="1" customWidth="1"/>
    <col min="15880" max="16128" width="9.140625" style="1"/>
    <col min="16129" max="16129" width="2" style="1" customWidth="1"/>
    <col min="16130" max="16130" width="15" style="1" customWidth="1"/>
    <col min="16131" max="16131" width="15.85546875" style="1" customWidth="1"/>
    <col min="16132" max="16132" width="14.5703125" style="1" customWidth="1"/>
    <col min="16133" max="16133" width="13.5703125" style="1" customWidth="1"/>
    <col min="16134" max="16134" width="16.5703125" style="1" customWidth="1"/>
    <col min="16135" max="16135" width="15.28515625" style="1" customWidth="1"/>
    <col min="16136" max="16384" width="9.140625" style="1"/>
  </cols>
  <sheetData>
    <row r="1" spans="1:57" ht="24.75" customHeight="1" thickBot="1" x14ac:dyDescent="0.25">
      <c r="A1" s="86" t="s">
        <v>33</v>
      </c>
      <c r="B1" s="87"/>
      <c r="C1" s="87"/>
      <c r="D1" s="87"/>
      <c r="E1" s="87"/>
      <c r="F1" s="87"/>
      <c r="G1" s="87"/>
    </row>
    <row r="2" spans="1:57" ht="12.75" customHeight="1" x14ac:dyDescent="0.2">
      <c r="A2" s="88" t="s">
        <v>34</v>
      </c>
      <c r="B2" s="89"/>
      <c r="C2" s="90" t="s">
        <v>110</v>
      </c>
      <c r="D2" s="90" t="s">
        <v>110</v>
      </c>
      <c r="E2" s="91"/>
      <c r="F2" s="92" t="s">
        <v>35</v>
      </c>
      <c r="G2" s="93"/>
    </row>
    <row r="3" spans="1:57" ht="3" hidden="1" customHeight="1" x14ac:dyDescent="0.2">
      <c r="A3" s="94"/>
      <c r="B3" s="95"/>
      <c r="C3" s="96"/>
      <c r="D3" s="96"/>
      <c r="E3" s="97"/>
      <c r="F3" s="98"/>
      <c r="G3" s="99"/>
    </row>
    <row r="4" spans="1:57" ht="12" customHeight="1" x14ac:dyDescent="0.2">
      <c r="A4" s="100" t="s">
        <v>36</v>
      </c>
      <c r="B4" s="95"/>
      <c r="C4" s="96"/>
      <c r="D4" s="96"/>
      <c r="E4" s="97"/>
      <c r="F4" s="98" t="s">
        <v>37</v>
      </c>
      <c r="G4" s="101"/>
    </row>
    <row r="5" spans="1:57" ht="12.95" customHeight="1" x14ac:dyDescent="0.2">
      <c r="A5" s="102" t="s">
        <v>107</v>
      </c>
      <c r="B5" s="103"/>
      <c r="C5" s="104" t="s">
        <v>108</v>
      </c>
      <c r="D5" s="105"/>
      <c r="E5" s="103"/>
      <c r="F5" s="98" t="s">
        <v>38</v>
      </c>
      <c r="G5" s="99"/>
    </row>
    <row r="6" spans="1:57" ht="12.95" customHeight="1" x14ac:dyDescent="0.2">
      <c r="A6" s="100" t="s">
        <v>39</v>
      </c>
      <c r="B6" s="95"/>
      <c r="C6" s="96"/>
      <c r="D6" s="96"/>
      <c r="E6" s="97"/>
      <c r="F6" s="98" t="s">
        <v>40</v>
      </c>
      <c r="G6" s="106">
        <v>0</v>
      </c>
    </row>
    <row r="7" spans="1:57" ht="12.95" customHeight="1" x14ac:dyDescent="0.2">
      <c r="A7" s="107" t="s">
        <v>104</v>
      </c>
      <c r="B7" s="108"/>
      <c r="C7" s="109" t="s">
        <v>105</v>
      </c>
      <c r="D7" s="110"/>
      <c r="E7" s="110"/>
      <c r="F7" s="111" t="s">
        <v>41</v>
      </c>
      <c r="G7" s="106">
        <f>IF(G6=0,,ROUND((F30+F32)/G6,1))</f>
        <v>0</v>
      </c>
    </row>
    <row r="8" spans="1:57" x14ac:dyDescent="0.2">
      <c r="A8" s="112" t="s">
        <v>42</v>
      </c>
      <c r="B8" s="98"/>
      <c r="C8" s="283"/>
      <c r="D8" s="283"/>
      <c r="E8" s="284"/>
      <c r="F8" s="98" t="s">
        <v>43</v>
      </c>
      <c r="G8" s="113"/>
    </row>
    <row r="9" spans="1:57" x14ac:dyDescent="0.2">
      <c r="A9" s="112" t="s">
        <v>44</v>
      </c>
      <c r="B9" s="98"/>
      <c r="C9" s="283"/>
      <c r="D9" s="283"/>
      <c r="E9" s="284"/>
      <c r="F9" s="98"/>
      <c r="G9" s="113"/>
    </row>
    <row r="10" spans="1:57" x14ac:dyDescent="0.2">
      <c r="A10" s="112" t="s">
        <v>45</v>
      </c>
      <c r="B10" s="98"/>
      <c r="C10" s="283"/>
      <c r="D10" s="283"/>
      <c r="E10" s="283"/>
      <c r="F10" s="98"/>
      <c r="G10" s="114"/>
    </row>
    <row r="11" spans="1:57" ht="13.5" customHeight="1" x14ac:dyDescent="0.2">
      <c r="A11" s="112" t="s">
        <v>46</v>
      </c>
      <c r="B11" s="98"/>
      <c r="C11" s="283"/>
      <c r="D11" s="283"/>
      <c r="E11" s="283"/>
      <c r="F11" s="98" t="s">
        <v>47</v>
      </c>
      <c r="G11" s="114"/>
      <c r="BA11" s="115"/>
      <c r="BB11" s="115"/>
      <c r="BC11" s="115"/>
      <c r="BD11" s="115"/>
      <c r="BE11" s="115"/>
    </row>
    <row r="12" spans="1:57" ht="12.75" customHeight="1" x14ac:dyDescent="0.2">
      <c r="A12" s="116" t="s">
        <v>48</v>
      </c>
      <c r="B12" s="95"/>
      <c r="C12" s="285"/>
      <c r="D12" s="285"/>
      <c r="E12" s="285"/>
      <c r="F12" s="117" t="s">
        <v>49</v>
      </c>
      <c r="G12" s="118"/>
    </row>
    <row r="13" spans="1:57" ht="28.5" customHeight="1" thickBot="1" x14ac:dyDescent="0.25">
      <c r="A13" s="119" t="s">
        <v>50</v>
      </c>
      <c r="B13" s="120"/>
      <c r="C13" s="120"/>
      <c r="D13" s="120"/>
      <c r="E13" s="121"/>
      <c r="F13" s="121"/>
      <c r="G13" s="122"/>
    </row>
    <row r="14" spans="1:57" ht="17.25" customHeight="1" thickBot="1" x14ac:dyDescent="0.25">
      <c r="A14" s="123" t="s">
        <v>51</v>
      </c>
      <c r="B14" s="124"/>
      <c r="C14" s="125"/>
      <c r="D14" s="126" t="s">
        <v>52</v>
      </c>
      <c r="E14" s="127"/>
      <c r="F14" s="127"/>
      <c r="G14" s="125"/>
    </row>
    <row r="15" spans="1:57" ht="15.95" customHeight="1" x14ac:dyDescent="0.2">
      <c r="A15" s="128"/>
      <c r="B15" s="129" t="s">
        <v>53</v>
      </c>
      <c r="C15" s="130">
        <f>'SO 03  Rek'!E11</f>
        <v>0</v>
      </c>
      <c r="D15" s="131" t="str">
        <f>'SO 03  Rek'!A16</f>
        <v>Ztížené výrobní podmínky</v>
      </c>
      <c r="E15" s="132"/>
      <c r="F15" s="133"/>
      <c r="G15" s="130">
        <f>'SO 03  Rek'!I16</f>
        <v>0</v>
      </c>
    </row>
    <row r="16" spans="1:57" ht="15.95" customHeight="1" x14ac:dyDescent="0.2">
      <c r="A16" s="128" t="s">
        <v>54</v>
      </c>
      <c r="B16" s="129" t="s">
        <v>55</v>
      </c>
      <c r="C16" s="130">
        <f>'SO 03  Rek'!F11</f>
        <v>0</v>
      </c>
      <c r="D16" s="94" t="str">
        <f>'SO 03  Rek'!A17</f>
        <v>Oborová přirážka</v>
      </c>
      <c r="E16" s="134"/>
      <c r="F16" s="135"/>
      <c r="G16" s="130">
        <f>'SO 03  Rek'!I17</f>
        <v>0</v>
      </c>
    </row>
    <row r="17" spans="1:7" ht="15.95" customHeight="1" x14ac:dyDescent="0.2">
      <c r="A17" s="128" t="s">
        <v>56</v>
      </c>
      <c r="B17" s="129" t="s">
        <v>57</v>
      </c>
      <c r="C17" s="130">
        <f>'SO 03  Rek'!H11</f>
        <v>0</v>
      </c>
      <c r="D17" s="94" t="str">
        <f>'SO 03  Rek'!A18</f>
        <v>Přesun stavebních kapacit</v>
      </c>
      <c r="E17" s="134"/>
      <c r="F17" s="135"/>
      <c r="G17" s="130">
        <f>'SO 03  Rek'!I18</f>
        <v>0</v>
      </c>
    </row>
    <row r="18" spans="1:7" ht="15.95" customHeight="1" x14ac:dyDescent="0.2">
      <c r="A18" s="136" t="s">
        <v>58</v>
      </c>
      <c r="B18" s="137" t="s">
        <v>59</v>
      </c>
      <c r="C18" s="130">
        <f>'SO 03  Rek'!G11</f>
        <v>0</v>
      </c>
      <c r="D18" s="94" t="str">
        <f>'SO 03  Rek'!A19</f>
        <v>Mimostaveništní doprava</v>
      </c>
      <c r="E18" s="134"/>
      <c r="F18" s="135"/>
      <c r="G18" s="130">
        <f>'SO 03  Rek'!I19</f>
        <v>0</v>
      </c>
    </row>
    <row r="19" spans="1:7" ht="15.95" customHeight="1" x14ac:dyDescent="0.2">
      <c r="A19" s="138" t="s">
        <v>60</v>
      </c>
      <c r="B19" s="129"/>
      <c r="C19" s="130">
        <f>SUM(C15:C18)</f>
        <v>0</v>
      </c>
      <c r="D19" s="94" t="str">
        <f>'SO 03  Rek'!A20</f>
        <v>Zařízení staveniště</v>
      </c>
      <c r="E19" s="134"/>
      <c r="F19" s="135"/>
      <c r="G19" s="130">
        <f>'SO 03  Rek'!I20</f>
        <v>0</v>
      </c>
    </row>
    <row r="20" spans="1:7" ht="15.95" customHeight="1" x14ac:dyDescent="0.2">
      <c r="A20" s="138"/>
      <c r="B20" s="129"/>
      <c r="C20" s="130"/>
      <c r="D20" s="94" t="str">
        <f>'SO 03  Rek'!A21</f>
        <v>Provoz investora</v>
      </c>
      <c r="E20" s="134"/>
      <c r="F20" s="135"/>
      <c r="G20" s="130">
        <f>'SO 03  Rek'!I21</f>
        <v>0</v>
      </c>
    </row>
    <row r="21" spans="1:7" ht="15.95" customHeight="1" x14ac:dyDescent="0.2">
      <c r="A21" s="138" t="s">
        <v>30</v>
      </c>
      <c r="B21" s="129"/>
      <c r="C21" s="130">
        <f>'SO 03  Rek'!I11</f>
        <v>0</v>
      </c>
      <c r="D21" s="94" t="str">
        <f>'SO 03  Rek'!A22</f>
        <v>Kompletační činnost (IČD)</v>
      </c>
      <c r="E21" s="134"/>
      <c r="F21" s="135"/>
      <c r="G21" s="130">
        <f>'SO 03  Rek'!I22</f>
        <v>0</v>
      </c>
    </row>
    <row r="22" spans="1:7" ht="15.95" customHeight="1" x14ac:dyDescent="0.2">
      <c r="A22" s="139" t="s">
        <v>61</v>
      </c>
      <c r="C22" s="130">
        <f>C19+C21</f>
        <v>0</v>
      </c>
      <c r="D22" s="94" t="s">
        <v>62</v>
      </c>
      <c r="E22" s="134"/>
      <c r="F22" s="135"/>
      <c r="G22" s="130">
        <f>G23-SUM(G15:G21)</f>
        <v>0</v>
      </c>
    </row>
    <row r="23" spans="1:7" ht="15.95" customHeight="1" thickBot="1" x14ac:dyDescent="0.25">
      <c r="A23" s="286" t="s">
        <v>63</v>
      </c>
      <c r="B23" s="287"/>
      <c r="C23" s="140">
        <f>C22+G23</f>
        <v>0</v>
      </c>
      <c r="D23" s="141" t="s">
        <v>64</v>
      </c>
      <c r="E23" s="142"/>
      <c r="F23" s="143"/>
      <c r="G23" s="130">
        <f>'SO 03  Rek'!H24</f>
        <v>0</v>
      </c>
    </row>
    <row r="24" spans="1:7" x14ac:dyDescent="0.2">
      <c r="A24" s="144" t="s">
        <v>65</v>
      </c>
      <c r="B24" s="145"/>
      <c r="C24" s="146"/>
      <c r="D24" s="145" t="s">
        <v>66</v>
      </c>
      <c r="E24" s="145"/>
      <c r="F24" s="147" t="s">
        <v>67</v>
      </c>
      <c r="G24" s="148"/>
    </row>
    <row r="25" spans="1:7" x14ac:dyDescent="0.2">
      <c r="A25" s="139" t="s">
        <v>68</v>
      </c>
      <c r="C25" s="149"/>
      <c r="D25" s="1" t="s">
        <v>68</v>
      </c>
      <c r="F25" s="150" t="s">
        <v>68</v>
      </c>
      <c r="G25" s="151"/>
    </row>
    <row r="26" spans="1:7" ht="37.5" customHeight="1" x14ac:dyDescent="0.2">
      <c r="A26" s="139" t="s">
        <v>69</v>
      </c>
      <c r="B26" s="15"/>
      <c r="C26" s="149"/>
      <c r="D26" s="1" t="s">
        <v>69</v>
      </c>
      <c r="F26" s="150" t="s">
        <v>69</v>
      </c>
      <c r="G26" s="151"/>
    </row>
    <row r="27" spans="1:7" x14ac:dyDescent="0.2">
      <c r="A27" s="139"/>
      <c r="B27" s="152"/>
      <c r="C27" s="149"/>
      <c r="F27" s="150"/>
      <c r="G27" s="151"/>
    </row>
    <row r="28" spans="1:7" x14ac:dyDescent="0.2">
      <c r="A28" s="139" t="s">
        <v>70</v>
      </c>
      <c r="C28" s="149"/>
      <c r="D28" s="150" t="s">
        <v>71</v>
      </c>
      <c r="E28" s="149"/>
      <c r="F28" s="1" t="s">
        <v>71</v>
      </c>
      <c r="G28" s="151"/>
    </row>
    <row r="29" spans="1:7" ht="69" customHeight="1" x14ac:dyDescent="0.2">
      <c r="A29" s="139"/>
      <c r="C29" s="153"/>
      <c r="D29" s="154"/>
      <c r="E29" s="153"/>
      <c r="G29" s="151"/>
    </row>
    <row r="30" spans="1:7" x14ac:dyDescent="0.2">
      <c r="A30" s="155" t="s">
        <v>12</v>
      </c>
      <c r="B30" s="156"/>
      <c r="C30" s="157">
        <v>21</v>
      </c>
      <c r="D30" s="156" t="s">
        <v>72</v>
      </c>
      <c r="E30" s="158"/>
      <c r="F30" s="278">
        <f>C23-F32</f>
        <v>0</v>
      </c>
      <c r="G30" s="279"/>
    </row>
    <row r="31" spans="1:7" x14ac:dyDescent="0.2">
      <c r="A31" s="155" t="s">
        <v>73</v>
      </c>
      <c r="B31" s="156"/>
      <c r="C31" s="157">
        <f>C30</f>
        <v>21</v>
      </c>
      <c r="D31" s="156" t="s">
        <v>74</v>
      </c>
      <c r="E31" s="158"/>
      <c r="F31" s="278">
        <f>ROUND(PRODUCT(F30,C31/100),0)</f>
        <v>0</v>
      </c>
      <c r="G31" s="279"/>
    </row>
    <row r="32" spans="1:7" x14ac:dyDescent="0.2">
      <c r="A32" s="155" t="s">
        <v>12</v>
      </c>
      <c r="B32" s="156"/>
      <c r="C32" s="157">
        <v>0</v>
      </c>
      <c r="D32" s="156" t="s">
        <v>74</v>
      </c>
      <c r="E32" s="158"/>
      <c r="F32" s="278">
        <v>0</v>
      </c>
      <c r="G32" s="279"/>
    </row>
    <row r="33" spans="1:8" x14ac:dyDescent="0.2">
      <c r="A33" s="155" t="s">
        <v>73</v>
      </c>
      <c r="B33" s="159"/>
      <c r="C33" s="160">
        <f>C32</f>
        <v>0</v>
      </c>
      <c r="D33" s="156" t="s">
        <v>74</v>
      </c>
      <c r="E33" s="135"/>
      <c r="F33" s="278">
        <f>ROUND(PRODUCT(F32,C33/100),0)</f>
        <v>0</v>
      </c>
      <c r="G33" s="279"/>
    </row>
    <row r="34" spans="1:8" s="164" customFormat="1" ht="19.5" customHeight="1" thickBot="1" x14ac:dyDescent="0.3">
      <c r="A34" s="161" t="s">
        <v>75</v>
      </c>
      <c r="B34" s="162"/>
      <c r="C34" s="162"/>
      <c r="D34" s="162"/>
      <c r="E34" s="163"/>
      <c r="F34" s="280">
        <f>ROUND(SUM(F30:F33),0)</f>
        <v>0</v>
      </c>
      <c r="G34" s="281"/>
    </row>
    <row r="36" spans="1:8" x14ac:dyDescent="0.2">
      <c r="A36" s="1" t="s">
        <v>76</v>
      </c>
      <c r="H36" s="1" t="s">
        <v>2</v>
      </c>
    </row>
    <row r="37" spans="1:8" ht="14.25" customHeight="1" x14ac:dyDescent="0.2">
      <c r="B37" s="282"/>
      <c r="C37" s="282"/>
      <c r="D37" s="282"/>
      <c r="E37" s="282"/>
      <c r="F37" s="282"/>
      <c r="G37" s="282"/>
      <c r="H37" s="1" t="s">
        <v>2</v>
      </c>
    </row>
    <row r="38" spans="1:8" ht="12.75" customHeight="1" x14ac:dyDescent="0.2">
      <c r="A38" s="165"/>
      <c r="B38" s="282"/>
      <c r="C38" s="282"/>
      <c r="D38" s="282"/>
      <c r="E38" s="282"/>
      <c r="F38" s="282"/>
      <c r="G38" s="282"/>
      <c r="H38" s="1" t="s">
        <v>2</v>
      </c>
    </row>
    <row r="39" spans="1:8" x14ac:dyDescent="0.2">
      <c r="A39" s="165"/>
      <c r="B39" s="282"/>
      <c r="C39" s="282"/>
      <c r="D39" s="282"/>
      <c r="E39" s="282"/>
      <c r="F39" s="282"/>
      <c r="G39" s="282"/>
      <c r="H39" s="1" t="s">
        <v>2</v>
      </c>
    </row>
    <row r="40" spans="1:8" x14ac:dyDescent="0.2">
      <c r="A40" s="165"/>
      <c r="B40" s="282"/>
      <c r="C40" s="282"/>
      <c r="D40" s="282"/>
      <c r="E40" s="282"/>
      <c r="F40" s="282"/>
      <c r="G40" s="282"/>
      <c r="H40" s="1" t="s">
        <v>2</v>
      </c>
    </row>
    <row r="41" spans="1:8" x14ac:dyDescent="0.2">
      <c r="A41" s="165"/>
      <c r="B41" s="282"/>
      <c r="C41" s="282"/>
      <c r="D41" s="282"/>
      <c r="E41" s="282"/>
      <c r="F41" s="282"/>
      <c r="G41" s="282"/>
      <c r="H41" s="1" t="s">
        <v>2</v>
      </c>
    </row>
    <row r="42" spans="1:8" x14ac:dyDescent="0.2">
      <c r="A42" s="165"/>
      <c r="B42" s="282"/>
      <c r="C42" s="282"/>
      <c r="D42" s="282"/>
      <c r="E42" s="282"/>
      <c r="F42" s="282"/>
      <c r="G42" s="282"/>
      <c r="H42" s="1" t="s">
        <v>2</v>
      </c>
    </row>
    <row r="43" spans="1:8" x14ac:dyDescent="0.2">
      <c r="A43" s="165"/>
      <c r="B43" s="282"/>
      <c r="C43" s="282"/>
      <c r="D43" s="282"/>
      <c r="E43" s="282"/>
      <c r="F43" s="282"/>
      <c r="G43" s="282"/>
      <c r="H43" s="1" t="s">
        <v>2</v>
      </c>
    </row>
    <row r="44" spans="1:8" ht="12.75" customHeight="1" x14ac:dyDescent="0.2">
      <c r="A44" s="165"/>
      <c r="B44" s="282"/>
      <c r="C44" s="282"/>
      <c r="D44" s="282"/>
      <c r="E44" s="282"/>
      <c r="F44" s="282"/>
      <c r="G44" s="282"/>
      <c r="H44" s="1" t="s">
        <v>2</v>
      </c>
    </row>
    <row r="45" spans="1:8" ht="12.75" customHeight="1" x14ac:dyDescent="0.2">
      <c r="A45" s="165"/>
      <c r="B45" s="282"/>
      <c r="C45" s="282"/>
      <c r="D45" s="282"/>
      <c r="E45" s="282"/>
      <c r="F45" s="282"/>
      <c r="G45" s="282"/>
      <c r="H45" s="1" t="s">
        <v>2</v>
      </c>
    </row>
    <row r="46" spans="1:8" x14ac:dyDescent="0.2">
      <c r="B46" s="277"/>
      <c r="C46" s="277"/>
      <c r="D46" s="277"/>
      <c r="E46" s="277"/>
      <c r="F46" s="277"/>
      <c r="G46" s="277"/>
    </row>
    <row r="47" spans="1:8" x14ac:dyDescent="0.2">
      <c r="B47" s="277"/>
      <c r="C47" s="277"/>
      <c r="D47" s="277"/>
      <c r="E47" s="277"/>
      <c r="F47" s="277"/>
      <c r="G47" s="277"/>
    </row>
    <row r="48" spans="1:8" x14ac:dyDescent="0.2">
      <c r="B48" s="277"/>
      <c r="C48" s="277"/>
      <c r="D48" s="277"/>
      <c r="E48" s="277"/>
      <c r="F48" s="277"/>
      <c r="G48" s="277"/>
    </row>
    <row r="49" spans="2:7" x14ac:dyDescent="0.2">
      <c r="B49" s="277"/>
      <c r="C49" s="277"/>
      <c r="D49" s="277"/>
      <c r="E49" s="277"/>
      <c r="F49" s="277"/>
      <c r="G49" s="277"/>
    </row>
    <row r="50" spans="2:7" x14ac:dyDescent="0.2">
      <c r="B50" s="277"/>
      <c r="C50" s="277"/>
      <c r="D50" s="277"/>
      <c r="E50" s="277"/>
      <c r="F50" s="277"/>
      <c r="G50" s="277"/>
    </row>
    <row r="51" spans="2:7" x14ac:dyDescent="0.2">
      <c r="B51" s="277"/>
      <c r="C51" s="277"/>
      <c r="D51" s="277"/>
      <c r="E51" s="277"/>
      <c r="F51" s="277"/>
      <c r="G51" s="277"/>
    </row>
  </sheetData>
  <mergeCells count="18">
    <mergeCell ref="A23:B23"/>
    <mergeCell ref="C8:E8"/>
    <mergeCell ref="C9:E9"/>
    <mergeCell ref="C10:E10"/>
    <mergeCell ref="C11:E11"/>
    <mergeCell ref="C12:E12"/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IV75"/>
  <sheetViews>
    <sheetView workbookViewId="0">
      <selection activeCell="H28" sqref="H28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256" width="9.140625" style="1"/>
    <col min="257" max="257" width="5.85546875" style="1" customWidth="1"/>
    <col min="258" max="258" width="6.140625" style="1" customWidth="1"/>
    <col min="259" max="259" width="11.42578125" style="1" customWidth="1"/>
    <col min="260" max="260" width="15.85546875" style="1" customWidth="1"/>
    <col min="261" max="261" width="11.28515625" style="1" customWidth="1"/>
    <col min="262" max="262" width="10.85546875" style="1" customWidth="1"/>
    <col min="263" max="263" width="11" style="1" customWidth="1"/>
    <col min="264" max="264" width="11.140625" style="1" customWidth="1"/>
    <col min="265" max="265" width="10.7109375" style="1" customWidth="1"/>
    <col min="266" max="512" width="9.140625" style="1"/>
    <col min="513" max="513" width="5.85546875" style="1" customWidth="1"/>
    <col min="514" max="514" width="6.140625" style="1" customWidth="1"/>
    <col min="515" max="515" width="11.42578125" style="1" customWidth="1"/>
    <col min="516" max="516" width="15.85546875" style="1" customWidth="1"/>
    <col min="517" max="517" width="11.28515625" style="1" customWidth="1"/>
    <col min="518" max="518" width="10.85546875" style="1" customWidth="1"/>
    <col min="519" max="519" width="11" style="1" customWidth="1"/>
    <col min="520" max="520" width="11.140625" style="1" customWidth="1"/>
    <col min="521" max="521" width="10.7109375" style="1" customWidth="1"/>
    <col min="522" max="768" width="9.140625" style="1"/>
    <col min="769" max="769" width="5.85546875" style="1" customWidth="1"/>
    <col min="770" max="770" width="6.140625" style="1" customWidth="1"/>
    <col min="771" max="771" width="11.42578125" style="1" customWidth="1"/>
    <col min="772" max="772" width="15.85546875" style="1" customWidth="1"/>
    <col min="773" max="773" width="11.28515625" style="1" customWidth="1"/>
    <col min="774" max="774" width="10.85546875" style="1" customWidth="1"/>
    <col min="775" max="775" width="11" style="1" customWidth="1"/>
    <col min="776" max="776" width="11.140625" style="1" customWidth="1"/>
    <col min="777" max="777" width="10.7109375" style="1" customWidth="1"/>
    <col min="778" max="1024" width="9.140625" style="1"/>
    <col min="1025" max="1025" width="5.85546875" style="1" customWidth="1"/>
    <col min="1026" max="1026" width="6.140625" style="1" customWidth="1"/>
    <col min="1027" max="1027" width="11.42578125" style="1" customWidth="1"/>
    <col min="1028" max="1028" width="15.85546875" style="1" customWidth="1"/>
    <col min="1029" max="1029" width="11.28515625" style="1" customWidth="1"/>
    <col min="1030" max="1030" width="10.85546875" style="1" customWidth="1"/>
    <col min="1031" max="1031" width="11" style="1" customWidth="1"/>
    <col min="1032" max="1032" width="11.140625" style="1" customWidth="1"/>
    <col min="1033" max="1033" width="10.7109375" style="1" customWidth="1"/>
    <col min="1034" max="1280" width="9.140625" style="1"/>
    <col min="1281" max="1281" width="5.85546875" style="1" customWidth="1"/>
    <col min="1282" max="1282" width="6.140625" style="1" customWidth="1"/>
    <col min="1283" max="1283" width="11.42578125" style="1" customWidth="1"/>
    <col min="1284" max="1284" width="15.85546875" style="1" customWidth="1"/>
    <col min="1285" max="1285" width="11.28515625" style="1" customWidth="1"/>
    <col min="1286" max="1286" width="10.85546875" style="1" customWidth="1"/>
    <col min="1287" max="1287" width="11" style="1" customWidth="1"/>
    <col min="1288" max="1288" width="11.140625" style="1" customWidth="1"/>
    <col min="1289" max="1289" width="10.7109375" style="1" customWidth="1"/>
    <col min="1290" max="1536" width="9.140625" style="1"/>
    <col min="1537" max="1537" width="5.85546875" style="1" customWidth="1"/>
    <col min="1538" max="1538" width="6.140625" style="1" customWidth="1"/>
    <col min="1539" max="1539" width="11.42578125" style="1" customWidth="1"/>
    <col min="1540" max="1540" width="15.85546875" style="1" customWidth="1"/>
    <col min="1541" max="1541" width="11.28515625" style="1" customWidth="1"/>
    <col min="1542" max="1542" width="10.85546875" style="1" customWidth="1"/>
    <col min="1543" max="1543" width="11" style="1" customWidth="1"/>
    <col min="1544" max="1544" width="11.140625" style="1" customWidth="1"/>
    <col min="1545" max="1545" width="10.7109375" style="1" customWidth="1"/>
    <col min="1546" max="1792" width="9.140625" style="1"/>
    <col min="1793" max="1793" width="5.85546875" style="1" customWidth="1"/>
    <col min="1794" max="1794" width="6.140625" style="1" customWidth="1"/>
    <col min="1795" max="1795" width="11.42578125" style="1" customWidth="1"/>
    <col min="1796" max="1796" width="15.85546875" style="1" customWidth="1"/>
    <col min="1797" max="1797" width="11.28515625" style="1" customWidth="1"/>
    <col min="1798" max="1798" width="10.85546875" style="1" customWidth="1"/>
    <col min="1799" max="1799" width="11" style="1" customWidth="1"/>
    <col min="1800" max="1800" width="11.140625" style="1" customWidth="1"/>
    <col min="1801" max="1801" width="10.7109375" style="1" customWidth="1"/>
    <col min="1802" max="2048" width="9.140625" style="1"/>
    <col min="2049" max="2049" width="5.85546875" style="1" customWidth="1"/>
    <col min="2050" max="2050" width="6.140625" style="1" customWidth="1"/>
    <col min="2051" max="2051" width="11.42578125" style="1" customWidth="1"/>
    <col min="2052" max="2052" width="15.85546875" style="1" customWidth="1"/>
    <col min="2053" max="2053" width="11.28515625" style="1" customWidth="1"/>
    <col min="2054" max="2054" width="10.85546875" style="1" customWidth="1"/>
    <col min="2055" max="2055" width="11" style="1" customWidth="1"/>
    <col min="2056" max="2056" width="11.140625" style="1" customWidth="1"/>
    <col min="2057" max="2057" width="10.7109375" style="1" customWidth="1"/>
    <col min="2058" max="2304" width="9.140625" style="1"/>
    <col min="2305" max="2305" width="5.85546875" style="1" customWidth="1"/>
    <col min="2306" max="2306" width="6.140625" style="1" customWidth="1"/>
    <col min="2307" max="2307" width="11.42578125" style="1" customWidth="1"/>
    <col min="2308" max="2308" width="15.85546875" style="1" customWidth="1"/>
    <col min="2309" max="2309" width="11.28515625" style="1" customWidth="1"/>
    <col min="2310" max="2310" width="10.85546875" style="1" customWidth="1"/>
    <col min="2311" max="2311" width="11" style="1" customWidth="1"/>
    <col min="2312" max="2312" width="11.140625" style="1" customWidth="1"/>
    <col min="2313" max="2313" width="10.7109375" style="1" customWidth="1"/>
    <col min="2314" max="2560" width="9.140625" style="1"/>
    <col min="2561" max="2561" width="5.85546875" style="1" customWidth="1"/>
    <col min="2562" max="2562" width="6.140625" style="1" customWidth="1"/>
    <col min="2563" max="2563" width="11.42578125" style="1" customWidth="1"/>
    <col min="2564" max="2564" width="15.85546875" style="1" customWidth="1"/>
    <col min="2565" max="2565" width="11.28515625" style="1" customWidth="1"/>
    <col min="2566" max="2566" width="10.85546875" style="1" customWidth="1"/>
    <col min="2567" max="2567" width="11" style="1" customWidth="1"/>
    <col min="2568" max="2568" width="11.140625" style="1" customWidth="1"/>
    <col min="2569" max="2569" width="10.7109375" style="1" customWidth="1"/>
    <col min="2570" max="2816" width="9.140625" style="1"/>
    <col min="2817" max="2817" width="5.85546875" style="1" customWidth="1"/>
    <col min="2818" max="2818" width="6.140625" style="1" customWidth="1"/>
    <col min="2819" max="2819" width="11.42578125" style="1" customWidth="1"/>
    <col min="2820" max="2820" width="15.85546875" style="1" customWidth="1"/>
    <col min="2821" max="2821" width="11.28515625" style="1" customWidth="1"/>
    <col min="2822" max="2822" width="10.85546875" style="1" customWidth="1"/>
    <col min="2823" max="2823" width="11" style="1" customWidth="1"/>
    <col min="2824" max="2824" width="11.140625" style="1" customWidth="1"/>
    <col min="2825" max="2825" width="10.7109375" style="1" customWidth="1"/>
    <col min="2826" max="3072" width="9.140625" style="1"/>
    <col min="3073" max="3073" width="5.85546875" style="1" customWidth="1"/>
    <col min="3074" max="3074" width="6.140625" style="1" customWidth="1"/>
    <col min="3075" max="3075" width="11.42578125" style="1" customWidth="1"/>
    <col min="3076" max="3076" width="15.85546875" style="1" customWidth="1"/>
    <col min="3077" max="3077" width="11.28515625" style="1" customWidth="1"/>
    <col min="3078" max="3078" width="10.85546875" style="1" customWidth="1"/>
    <col min="3079" max="3079" width="11" style="1" customWidth="1"/>
    <col min="3080" max="3080" width="11.140625" style="1" customWidth="1"/>
    <col min="3081" max="3081" width="10.7109375" style="1" customWidth="1"/>
    <col min="3082" max="3328" width="9.140625" style="1"/>
    <col min="3329" max="3329" width="5.85546875" style="1" customWidth="1"/>
    <col min="3330" max="3330" width="6.140625" style="1" customWidth="1"/>
    <col min="3331" max="3331" width="11.42578125" style="1" customWidth="1"/>
    <col min="3332" max="3332" width="15.85546875" style="1" customWidth="1"/>
    <col min="3333" max="3333" width="11.28515625" style="1" customWidth="1"/>
    <col min="3334" max="3334" width="10.85546875" style="1" customWidth="1"/>
    <col min="3335" max="3335" width="11" style="1" customWidth="1"/>
    <col min="3336" max="3336" width="11.140625" style="1" customWidth="1"/>
    <col min="3337" max="3337" width="10.7109375" style="1" customWidth="1"/>
    <col min="3338" max="3584" width="9.140625" style="1"/>
    <col min="3585" max="3585" width="5.85546875" style="1" customWidth="1"/>
    <col min="3586" max="3586" width="6.140625" style="1" customWidth="1"/>
    <col min="3587" max="3587" width="11.42578125" style="1" customWidth="1"/>
    <col min="3588" max="3588" width="15.85546875" style="1" customWidth="1"/>
    <col min="3589" max="3589" width="11.28515625" style="1" customWidth="1"/>
    <col min="3590" max="3590" width="10.85546875" style="1" customWidth="1"/>
    <col min="3591" max="3591" width="11" style="1" customWidth="1"/>
    <col min="3592" max="3592" width="11.140625" style="1" customWidth="1"/>
    <col min="3593" max="3593" width="10.7109375" style="1" customWidth="1"/>
    <col min="3594" max="3840" width="9.140625" style="1"/>
    <col min="3841" max="3841" width="5.85546875" style="1" customWidth="1"/>
    <col min="3842" max="3842" width="6.140625" style="1" customWidth="1"/>
    <col min="3843" max="3843" width="11.42578125" style="1" customWidth="1"/>
    <col min="3844" max="3844" width="15.85546875" style="1" customWidth="1"/>
    <col min="3845" max="3845" width="11.28515625" style="1" customWidth="1"/>
    <col min="3846" max="3846" width="10.85546875" style="1" customWidth="1"/>
    <col min="3847" max="3847" width="11" style="1" customWidth="1"/>
    <col min="3848" max="3848" width="11.140625" style="1" customWidth="1"/>
    <col min="3849" max="3849" width="10.7109375" style="1" customWidth="1"/>
    <col min="3850" max="4096" width="9.140625" style="1"/>
    <col min="4097" max="4097" width="5.85546875" style="1" customWidth="1"/>
    <col min="4098" max="4098" width="6.140625" style="1" customWidth="1"/>
    <col min="4099" max="4099" width="11.42578125" style="1" customWidth="1"/>
    <col min="4100" max="4100" width="15.85546875" style="1" customWidth="1"/>
    <col min="4101" max="4101" width="11.28515625" style="1" customWidth="1"/>
    <col min="4102" max="4102" width="10.85546875" style="1" customWidth="1"/>
    <col min="4103" max="4103" width="11" style="1" customWidth="1"/>
    <col min="4104" max="4104" width="11.140625" style="1" customWidth="1"/>
    <col min="4105" max="4105" width="10.7109375" style="1" customWidth="1"/>
    <col min="4106" max="4352" width="9.140625" style="1"/>
    <col min="4353" max="4353" width="5.85546875" style="1" customWidth="1"/>
    <col min="4354" max="4354" width="6.140625" style="1" customWidth="1"/>
    <col min="4355" max="4355" width="11.42578125" style="1" customWidth="1"/>
    <col min="4356" max="4356" width="15.85546875" style="1" customWidth="1"/>
    <col min="4357" max="4357" width="11.28515625" style="1" customWidth="1"/>
    <col min="4358" max="4358" width="10.85546875" style="1" customWidth="1"/>
    <col min="4359" max="4359" width="11" style="1" customWidth="1"/>
    <col min="4360" max="4360" width="11.140625" style="1" customWidth="1"/>
    <col min="4361" max="4361" width="10.7109375" style="1" customWidth="1"/>
    <col min="4362" max="4608" width="9.140625" style="1"/>
    <col min="4609" max="4609" width="5.85546875" style="1" customWidth="1"/>
    <col min="4610" max="4610" width="6.140625" style="1" customWidth="1"/>
    <col min="4611" max="4611" width="11.42578125" style="1" customWidth="1"/>
    <col min="4612" max="4612" width="15.85546875" style="1" customWidth="1"/>
    <col min="4613" max="4613" width="11.28515625" style="1" customWidth="1"/>
    <col min="4614" max="4614" width="10.85546875" style="1" customWidth="1"/>
    <col min="4615" max="4615" width="11" style="1" customWidth="1"/>
    <col min="4616" max="4616" width="11.140625" style="1" customWidth="1"/>
    <col min="4617" max="4617" width="10.7109375" style="1" customWidth="1"/>
    <col min="4618" max="4864" width="9.140625" style="1"/>
    <col min="4865" max="4865" width="5.85546875" style="1" customWidth="1"/>
    <col min="4866" max="4866" width="6.140625" style="1" customWidth="1"/>
    <col min="4867" max="4867" width="11.42578125" style="1" customWidth="1"/>
    <col min="4868" max="4868" width="15.85546875" style="1" customWidth="1"/>
    <col min="4869" max="4869" width="11.28515625" style="1" customWidth="1"/>
    <col min="4870" max="4870" width="10.85546875" style="1" customWidth="1"/>
    <col min="4871" max="4871" width="11" style="1" customWidth="1"/>
    <col min="4872" max="4872" width="11.140625" style="1" customWidth="1"/>
    <col min="4873" max="4873" width="10.7109375" style="1" customWidth="1"/>
    <col min="4874" max="5120" width="9.140625" style="1"/>
    <col min="5121" max="5121" width="5.85546875" style="1" customWidth="1"/>
    <col min="5122" max="5122" width="6.140625" style="1" customWidth="1"/>
    <col min="5123" max="5123" width="11.42578125" style="1" customWidth="1"/>
    <col min="5124" max="5124" width="15.85546875" style="1" customWidth="1"/>
    <col min="5125" max="5125" width="11.28515625" style="1" customWidth="1"/>
    <col min="5126" max="5126" width="10.85546875" style="1" customWidth="1"/>
    <col min="5127" max="5127" width="11" style="1" customWidth="1"/>
    <col min="5128" max="5128" width="11.140625" style="1" customWidth="1"/>
    <col min="5129" max="5129" width="10.7109375" style="1" customWidth="1"/>
    <col min="5130" max="5376" width="9.140625" style="1"/>
    <col min="5377" max="5377" width="5.85546875" style="1" customWidth="1"/>
    <col min="5378" max="5378" width="6.140625" style="1" customWidth="1"/>
    <col min="5379" max="5379" width="11.42578125" style="1" customWidth="1"/>
    <col min="5380" max="5380" width="15.85546875" style="1" customWidth="1"/>
    <col min="5381" max="5381" width="11.28515625" style="1" customWidth="1"/>
    <col min="5382" max="5382" width="10.85546875" style="1" customWidth="1"/>
    <col min="5383" max="5383" width="11" style="1" customWidth="1"/>
    <col min="5384" max="5384" width="11.140625" style="1" customWidth="1"/>
    <col min="5385" max="5385" width="10.7109375" style="1" customWidth="1"/>
    <col min="5386" max="5632" width="9.140625" style="1"/>
    <col min="5633" max="5633" width="5.85546875" style="1" customWidth="1"/>
    <col min="5634" max="5634" width="6.140625" style="1" customWidth="1"/>
    <col min="5635" max="5635" width="11.42578125" style="1" customWidth="1"/>
    <col min="5636" max="5636" width="15.85546875" style="1" customWidth="1"/>
    <col min="5637" max="5637" width="11.28515625" style="1" customWidth="1"/>
    <col min="5638" max="5638" width="10.85546875" style="1" customWidth="1"/>
    <col min="5639" max="5639" width="11" style="1" customWidth="1"/>
    <col min="5640" max="5640" width="11.140625" style="1" customWidth="1"/>
    <col min="5641" max="5641" width="10.7109375" style="1" customWidth="1"/>
    <col min="5642" max="5888" width="9.140625" style="1"/>
    <col min="5889" max="5889" width="5.85546875" style="1" customWidth="1"/>
    <col min="5890" max="5890" width="6.140625" style="1" customWidth="1"/>
    <col min="5891" max="5891" width="11.42578125" style="1" customWidth="1"/>
    <col min="5892" max="5892" width="15.85546875" style="1" customWidth="1"/>
    <col min="5893" max="5893" width="11.28515625" style="1" customWidth="1"/>
    <col min="5894" max="5894" width="10.85546875" style="1" customWidth="1"/>
    <col min="5895" max="5895" width="11" style="1" customWidth="1"/>
    <col min="5896" max="5896" width="11.140625" style="1" customWidth="1"/>
    <col min="5897" max="5897" width="10.7109375" style="1" customWidth="1"/>
    <col min="5898" max="6144" width="9.140625" style="1"/>
    <col min="6145" max="6145" width="5.85546875" style="1" customWidth="1"/>
    <col min="6146" max="6146" width="6.140625" style="1" customWidth="1"/>
    <col min="6147" max="6147" width="11.42578125" style="1" customWidth="1"/>
    <col min="6148" max="6148" width="15.85546875" style="1" customWidth="1"/>
    <col min="6149" max="6149" width="11.28515625" style="1" customWidth="1"/>
    <col min="6150" max="6150" width="10.85546875" style="1" customWidth="1"/>
    <col min="6151" max="6151" width="11" style="1" customWidth="1"/>
    <col min="6152" max="6152" width="11.140625" style="1" customWidth="1"/>
    <col min="6153" max="6153" width="10.7109375" style="1" customWidth="1"/>
    <col min="6154" max="6400" width="9.140625" style="1"/>
    <col min="6401" max="6401" width="5.85546875" style="1" customWidth="1"/>
    <col min="6402" max="6402" width="6.140625" style="1" customWidth="1"/>
    <col min="6403" max="6403" width="11.42578125" style="1" customWidth="1"/>
    <col min="6404" max="6404" width="15.85546875" style="1" customWidth="1"/>
    <col min="6405" max="6405" width="11.28515625" style="1" customWidth="1"/>
    <col min="6406" max="6406" width="10.85546875" style="1" customWidth="1"/>
    <col min="6407" max="6407" width="11" style="1" customWidth="1"/>
    <col min="6408" max="6408" width="11.140625" style="1" customWidth="1"/>
    <col min="6409" max="6409" width="10.7109375" style="1" customWidth="1"/>
    <col min="6410" max="6656" width="9.140625" style="1"/>
    <col min="6657" max="6657" width="5.85546875" style="1" customWidth="1"/>
    <col min="6658" max="6658" width="6.140625" style="1" customWidth="1"/>
    <col min="6659" max="6659" width="11.42578125" style="1" customWidth="1"/>
    <col min="6660" max="6660" width="15.85546875" style="1" customWidth="1"/>
    <col min="6661" max="6661" width="11.28515625" style="1" customWidth="1"/>
    <col min="6662" max="6662" width="10.85546875" style="1" customWidth="1"/>
    <col min="6663" max="6663" width="11" style="1" customWidth="1"/>
    <col min="6664" max="6664" width="11.140625" style="1" customWidth="1"/>
    <col min="6665" max="6665" width="10.7109375" style="1" customWidth="1"/>
    <col min="6666" max="6912" width="9.140625" style="1"/>
    <col min="6913" max="6913" width="5.85546875" style="1" customWidth="1"/>
    <col min="6914" max="6914" width="6.140625" style="1" customWidth="1"/>
    <col min="6915" max="6915" width="11.42578125" style="1" customWidth="1"/>
    <col min="6916" max="6916" width="15.85546875" style="1" customWidth="1"/>
    <col min="6917" max="6917" width="11.28515625" style="1" customWidth="1"/>
    <col min="6918" max="6918" width="10.85546875" style="1" customWidth="1"/>
    <col min="6919" max="6919" width="11" style="1" customWidth="1"/>
    <col min="6920" max="6920" width="11.140625" style="1" customWidth="1"/>
    <col min="6921" max="6921" width="10.7109375" style="1" customWidth="1"/>
    <col min="6922" max="7168" width="9.140625" style="1"/>
    <col min="7169" max="7169" width="5.85546875" style="1" customWidth="1"/>
    <col min="7170" max="7170" width="6.140625" style="1" customWidth="1"/>
    <col min="7171" max="7171" width="11.42578125" style="1" customWidth="1"/>
    <col min="7172" max="7172" width="15.85546875" style="1" customWidth="1"/>
    <col min="7173" max="7173" width="11.28515625" style="1" customWidth="1"/>
    <col min="7174" max="7174" width="10.85546875" style="1" customWidth="1"/>
    <col min="7175" max="7175" width="11" style="1" customWidth="1"/>
    <col min="7176" max="7176" width="11.140625" style="1" customWidth="1"/>
    <col min="7177" max="7177" width="10.7109375" style="1" customWidth="1"/>
    <col min="7178" max="7424" width="9.140625" style="1"/>
    <col min="7425" max="7425" width="5.85546875" style="1" customWidth="1"/>
    <col min="7426" max="7426" width="6.140625" style="1" customWidth="1"/>
    <col min="7427" max="7427" width="11.42578125" style="1" customWidth="1"/>
    <col min="7428" max="7428" width="15.85546875" style="1" customWidth="1"/>
    <col min="7429" max="7429" width="11.28515625" style="1" customWidth="1"/>
    <col min="7430" max="7430" width="10.85546875" style="1" customWidth="1"/>
    <col min="7431" max="7431" width="11" style="1" customWidth="1"/>
    <col min="7432" max="7432" width="11.140625" style="1" customWidth="1"/>
    <col min="7433" max="7433" width="10.7109375" style="1" customWidth="1"/>
    <col min="7434" max="7680" width="9.140625" style="1"/>
    <col min="7681" max="7681" width="5.85546875" style="1" customWidth="1"/>
    <col min="7682" max="7682" width="6.140625" style="1" customWidth="1"/>
    <col min="7683" max="7683" width="11.42578125" style="1" customWidth="1"/>
    <col min="7684" max="7684" width="15.85546875" style="1" customWidth="1"/>
    <col min="7685" max="7685" width="11.28515625" style="1" customWidth="1"/>
    <col min="7686" max="7686" width="10.85546875" style="1" customWidth="1"/>
    <col min="7687" max="7687" width="11" style="1" customWidth="1"/>
    <col min="7688" max="7688" width="11.140625" style="1" customWidth="1"/>
    <col min="7689" max="7689" width="10.7109375" style="1" customWidth="1"/>
    <col min="7690" max="7936" width="9.140625" style="1"/>
    <col min="7937" max="7937" width="5.85546875" style="1" customWidth="1"/>
    <col min="7938" max="7938" width="6.140625" style="1" customWidth="1"/>
    <col min="7939" max="7939" width="11.42578125" style="1" customWidth="1"/>
    <col min="7940" max="7940" width="15.85546875" style="1" customWidth="1"/>
    <col min="7941" max="7941" width="11.28515625" style="1" customWidth="1"/>
    <col min="7942" max="7942" width="10.85546875" style="1" customWidth="1"/>
    <col min="7943" max="7943" width="11" style="1" customWidth="1"/>
    <col min="7944" max="7944" width="11.140625" style="1" customWidth="1"/>
    <col min="7945" max="7945" width="10.7109375" style="1" customWidth="1"/>
    <col min="7946" max="8192" width="9.140625" style="1"/>
    <col min="8193" max="8193" width="5.85546875" style="1" customWidth="1"/>
    <col min="8194" max="8194" width="6.140625" style="1" customWidth="1"/>
    <col min="8195" max="8195" width="11.42578125" style="1" customWidth="1"/>
    <col min="8196" max="8196" width="15.85546875" style="1" customWidth="1"/>
    <col min="8197" max="8197" width="11.28515625" style="1" customWidth="1"/>
    <col min="8198" max="8198" width="10.85546875" style="1" customWidth="1"/>
    <col min="8199" max="8199" width="11" style="1" customWidth="1"/>
    <col min="8200" max="8200" width="11.140625" style="1" customWidth="1"/>
    <col min="8201" max="8201" width="10.7109375" style="1" customWidth="1"/>
    <col min="8202" max="8448" width="9.140625" style="1"/>
    <col min="8449" max="8449" width="5.85546875" style="1" customWidth="1"/>
    <col min="8450" max="8450" width="6.140625" style="1" customWidth="1"/>
    <col min="8451" max="8451" width="11.42578125" style="1" customWidth="1"/>
    <col min="8452" max="8452" width="15.85546875" style="1" customWidth="1"/>
    <col min="8453" max="8453" width="11.28515625" style="1" customWidth="1"/>
    <col min="8454" max="8454" width="10.85546875" style="1" customWidth="1"/>
    <col min="8455" max="8455" width="11" style="1" customWidth="1"/>
    <col min="8456" max="8456" width="11.140625" style="1" customWidth="1"/>
    <col min="8457" max="8457" width="10.7109375" style="1" customWidth="1"/>
    <col min="8458" max="8704" width="9.140625" style="1"/>
    <col min="8705" max="8705" width="5.85546875" style="1" customWidth="1"/>
    <col min="8706" max="8706" width="6.140625" style="1" customWidth="1"/>
    <col min="8707" max="8707" width="11.42578125" style="1" customWidth="1"/>
    <col min="8708" max="8708" width="15.85546875" style="1" customWidth="1"/>
    <col min="8709" max="8709" width="11.28515625" style="1" customWidth="1"/>
    <col min="8710" max="8710" width="10.85546875" style="1" customWidth="1"/>
    <col min="8711" max="8711" width="11" style="1" customWidth="1"/>
    <col min="8712" max="8712" width="11.140625" style="1" customWidth="1"/>
    <col min="8713" max="8713" width="10.7109375" style="1" customWidth="1"/>
    <col min="8714" max="8960" width="9.140625" style="1"/>
    <col min="8961" max="8961" width="5.85546875" style="1" customWidth="1"/>
    <col min="8962" max="8962" width="6.140625" style="1" customWidth="1"/>
    <col min="8963" max="8963" width="11.42578125" style="1" customWidth="1"/>
    <col min="8964" max="8964" width="15.85546875" style="1" customWidth="1"/>
    <col min="8965" max="8965" width="11.28515625" style="1" customWidth="1"/>
    <col min="8966" max="8966" width="10.85546875" style="1" customWidth="1"/>
    <col min="8967" max="8967" width="11" style="1" customWidth="1"/>
    <col min="8968" max="8968" width="11.140625" style="1" customWidth="1"/>
    <col min="8969" max="8969" width="10.7109375" style="1" customWidth="1"/>
    <col min="8970" max="9216" width="9.140625" style="1"/>
    <col min="9217" max="9217" width="5.85546875" style="1" customWidth="1"/>
    <col min="9218" max="9218" width="6.140625" style="1" customWidth="1"/>
    <col min="9219" max="9219" width="11.42578125" style="1" customWidth="1"/>
    <col min="9220" max="9220" width="15.85546875" style="1" customWidth="1"/>
    <col min="9221" max="9221" width="11.28515625" style="1" customWidth="1"/>
    <col min="9222" max="9222" width="10.85546875" style="1" customWidth="1"/>
    <col min="9223" max="9223" width="11" style="1" customWidth="1"/>
    <col min="9224" max="9224" width="11.140625" style="1" customWidth="1"/>
    <col min="9225" max="9225" width="10.7109375" style="1" customWidth="1"/>
    <col min="9226" max="9472" width="9.140625" style="1"/>
    <col min="9473" max="9473" width="5.85546875" style="1" customWidth="1"/>
    <col min="9474" max="9474" width="6.140625" style="1" customWidth="1"/>
    <col min="9475" max="9475" width="11.42578125" style="1" customWidth="1"/>
    <col min="9476" max="9476" width="15.85546875" style="1" customWidth="1"/>
    <col min="9477" max="9477" width="11.28515625" style="1" customWidth="1"/>
    <col min="9478" max="9478" width="10.85546875" style="1" customWidth="1"/>
    <col min="9479" max="9479" width="11" style="1" customWidth="1"/>
    <col min="9480" max="9480" width="11.140625" style="1" customWidth="1"/>
    <col min="9481" max="9481" width="10.7109375" style="1" customWidth="1"/>
    <col min="9482" max="9728" width="9.140625" style="1"/>
    <col min="9729" max="9729" width="5.85546875" style="1" customWidth="1"/>
    <col min="9730" max="9730" width="6.140625" style="1" customWidth="1"/>
    <col min="9731" max="9731" width="11.42578125" style="1" customWidth="1"/>
    <col min="9732" max="9732" width="15.85546875" style="1" customWidth="1"/>
    <col min="9733" max="9733" width="11.28515625" style="1" customWidth="1"/>
    <col min="9734" max="9734" width="10.85546875" style="1" customWidth="1"/>
    <col min="9735" max="9735" width="11" style="1" customWidth="1"/>
    <col min="9736" max="9736" width="11.140625" style="1" customWidth="1"/>
    <col min="9737" max="9737" width="10.7109375" style="1" customWidth="1"/>
    <col min="9738" max="9984" width="9.140625" style="1"/>
    <col min="9985" max="9985" width="5.85546875" style="1" customWidth="1"/>
    <col min="9986" max="9986" width="6.140625" style="1" customWidth="1"/>
    <col min="9987" max="9987" width="11.42578125" style="1" customWidth="1"/>
    <col min="9988" max="9988" width="15.85546875" style="1" customWidth="1"/>
    <col min="9989" max="9989" width="11.28515625" style="1" customWidth="1"/>
    <col min="9990" max="9990" width="10.85546875" style="1" customWidth="1"/>
    <col min="9991" max="9991" width="11" style="1" customWidth="1"/>
    <col min="9992" max="9992" width="11.140625" style="1" customWidth="1"/>
    <col min="9993" max="9993" width="10.7109375" style="1" customWidth="1"/>
    <col min="9994" max="10240" width="9.140625" style="1"/>
    <col min="10241" max="10241" width="5.85546875" style="1" customWidth="1"/>
    <col min="10242" max="10242" width="6.140625" style="1" customWidth="1"/>
    <col min="10243" max="10243" width="11.42578125" style="1" customWidth="1"/>
    <col min="10244" max="10244" width="15.85546875" style="1" customWidth="1"/>
    <col min="10245" max="10245" width="11.28515625" style="1" customWidth="1"/>
    <col min="10246" max="10246" width="10.85546875" style="1" customWidth="1"/>
    <col min="10247" max="10247" width="11" style="1" customWidth="1"/>
    <col min="10248" max="10248" width="11.140625" style="1" customWidth="1"/>
    <col min="10249" max="10249" width="10.7109375" style="1" customWidth="1"/>
    <col min="10250" max="10496" width="9.140625" style="1"/>
    <col min="10497" max="10497" width="5.85546875" style="1" customWidth="1"/>
    <col min="10498" max="10498" width="6.140625" style="1" customWidth="1"/>
    <col min="10499" max="10499" width="11.42578125" style="1" customWidth="1"/>
    <col min="10500" max="10500" width="15.85546875" style="1" customWidth="1"/>
    <col min="10501" max="10501" width="11.28515625" style="1" customWidth="1"/>
    <col min="10502" max="10502" width="10.85546875" style="1" customWidth="1"/>
    <col min="10503" max="10503" width="11" style="1" customWidth="1"/>
    <col min="10504" max="10504" width="11.140625" style="1" customWidth="1"/>
    <col min="10505" max="10505" width="10.7109375" style="1" customWidth="1"/>
    <col min="10506" max="10752" width="9.140625" style="1"/>
    <col min="10753" max="10753" width="5.85546875" style="1" customWidth="1"/>
    <col min="10754" max="10754" width="6.140625" style="1" customWidth="1"/>
    <col min="10755" max="10755" width="11.42578125" style="1" customWidth="1"/>
    <col min="10756" max="10756" width="15.85546875" style="1" customWidth="1"/>
    <col min="10757" max="10757" width="11.28515625" style="1" customWidth="1"/>
    <col min="10758" max="10758" width="10.85546875" style="1" customWidth="1"/>
    <col min="10759" max="10759" width="11" style="1" customWidth="1"/>
    <col min="10760" max="10760" width="11.140625" style="1" customWidth="1"/>
    <col min="10761" max="10761" width="10.7109375" style="1" customWidth="1"/>
    <col min="10762" max="11008" width="9.140625" style="1"/>
    <col min="11009" max="11009" width="5.85546875" style="1" customWidth="1"/>
    <col min="11010" max="11010" width="6.140625" style="1" customWidth="1"/>
    <col min="11011" max="11011" width="11.42578125" style="1" customWidth="1"/>
    <col min="11012" max="11012" width="15.85546875" style="1" customWidth="1"/>
    <col min="11013" max="11013" width="11.28515625" style="1" customWidth="1"/>
    <col min="11014" max="11014" width="10.85546875" style="1" customWidth="1"/>
    <col min="11015" max="11015" width="11" style="1" customWidth="1"/>
    <col min="11016" max="11016" width="11.140625" style="1" customWidth="1"/>
    <col min="11017" max="11017" width="10.7109375" style="1" customWidth="1"/>
    <col min="11018" max="11264" width="9.140625" style="1"/>
    <col min="11265" max="11265" width="5.85546875" style="1" customWidth="1"/>
    <col min="11266" max="11266" width="6.140625" style="1" customWidth="1"/>
    <col min="11267" max="11267" width="11.42578125" style="1" customWidth="1"/>
    <col min="11268" max="11268" width="15.85546875" style="1" customWidth="1"/>
    <col min="11269" max="11269" width="11.28515625" style="1" customWidth="1"/>
    <col min="11270" max="11270" width="10.85546875" style="1" customWidth="1"/>
    <col min="11271" max="11271" width="11" style="1" customWidth="1"/>
    <col min="11272" max="11272" width="11.140625" style="1" customWidth="1"/>
    <col min="11273" max="11273" width="10.7109375" style="1" customWidth="1"/>
    <col min="11274" max="11520" width="9.140625" style="1"/>
    <col min="11521" max="11521" width="5.85546875" style="1" customWidth="1"/>
    <col min="11522" max="11522" width="6.140625" style="1" customWidth="1"/>
    <col min="11523" max="11523" width="11.42578125" style="1" customWidth="1"/>
    <col min="11524" max="11524" width="15.85546875" style="1" customWidth="1"/>
    <col min="11525" max="11525" width="11.28515625" style="1" customWidth="1"/>
    <col min="11526" max="11526" width="10.85546875" style="1" customWidth="1"/>
    <col min="11527" max="11527" width="11" style="1" customWidth="1"/>
    <col min="11528" max="11528" width="11.140625" style="1" customWidth="1"/>
    <col min="11529" max="11529" width="10.7109375" style="1" customWidth="1"/>
    <col min="11530" max="11776" width="9.140625" style="1"/>
    <col min="11777" max="11777" width="5.85546875" style="1" customWidth="1"/>
    <col min="11778" max="11778" width="6.140625" style="1" customWidth="1"/>
    <col min="11779" max="11779" width="11.42578125" style="1" customWidth="1"/>
    <col min="11780" max="11780" width="15.85546875" style="1" customWidth="1"/>
    <col min="11781" max="11781" width="11.28515625" style="1" customWidth="1"/>
    <col min="11782" max="11782" width="10.85546875" style="1" customWidth="1"/>
    <col min="11783" max="11783" width="11" style="1" customWidth="1"/>
    <col min="11784" max="11784" width="11.140625" style="1" customWidth="1"/>
    <col min="11785" max="11785" width="10.7109375" style="1" customWidth="1"/>
    <col min="11786" max="12032" width="9.140625" style="1"/>
    <col min="12033" max="12033" width="5.85546875" style="1" customWidth="1"/>
    <col min="12034" max="12034" width="6.140625" style="1" customWidth="1"/>
    <col min="12035" max="12035" width="11.42578125" style="1" customWidth="1"/>
    <col min="12036" max="12036" width="15.85546875" style="1" customWidth="1"/>
    <col min="12037" max="12037" width="11.28515625" style="1" customWidth="1"/>
    <col min="12038" max="12038" width="10.85546875" style="1" customWidth="1"/>
    <col min="12039" max="12039" width="11" style="1" customWidth="1"/>
    <col min="12040" max="12040" width="11.140625" style="1" customWidth="1"/>
    <col min="12041" max="12041" width="10.7109375" style="1" customWidth="1"/>
    <col min="12042" max="12288" width="9.140625" style="1"/>
    <col min="12289" max="12289" width="5.85546875" style="1" customWidth="1"/>
    <col min="12290" max="12290" width="6.140625" style="1" customWidth="1"/>
    <col min="12291" max="12291" width="11.42578125" style="1" customWidth="1"/>
    <col min="12292" max="12292" width="15.85546875" style="1" customWidth="1"/>
    <col min="12293" max="12293" width="11.28515625" style="1" customWidth="1"/>
    <col min="12294" max="12294" width="10.85546875" style="1" customWidth="1"/>
    <col min="12295" max="12295" width="11" style="1" customWidth="1"/>
    <col min="12296" max="12296" width="11.140625" style="1" customWidth="1"/>
    <col min="12297" max="12297" width="10.7109375" style="1" customWidth="1"/>
    <col min="12298" max="12544" width="9.140625" style="1"/>
    <col min="12545" max="12545" width="5.85546875" style="1" customWidth="1"/>
    <col min="12546" max="12546" width="6.140625" style="1" customWidth="1"/>
    <col min="12547" max="12547" width="11.42578125" style="1" customWidth="1"/>
    <col min="12548" max="12548" width="15.85546875" style="1" customWidth="1"/>
    <col min="12549" max="12549" width="11.28515625" style="1" customWidth="1"/>
    <col min="12550" max="12550" width="10.85546875" style="1" customWidth="1"/>
    <col min="12551" max="12551" width="11" style="1" customWidth="1"/>
    <col min="12552" max="12552" width="11.140625" style="1" customWidth="1"/>
    <col min="12553" max="12553" width="10.7109375" style="1" customWidth="1"/>
    <col min="12554" max="12800" width="9.140625" style="1"/>
    <col min="12801" max="12801" width="5.85546875" style="1" customWidth="1"/>
    <col min="12802" max="12802" width="6.140625" style="1" customWidth="1"/>
    <col min="12803" max="12803" width="11.42578125" style="1" customWidth="1"/>
    <col min="12804" max="12804" width="15.85546875" style="1" customWidth="1"/>
    <col min="12805" max="12805" width="11.28515625" style="1" customWidth="1"/>
    <col min="12806" max="12806" width="10.85546875" style="1" customWidth="1"/>
    <col min="12807" max="12807" width="11" style="1" customWidth="1"/>
    <col min="12808" max="12808" width="11.140625" style="1" customWidth="1"/>
    <col min="12809" max="12809" width="10.7109375" style="1" customWidth="1"/>
    <col min="12810" max="13056" width="9.140625" style="1"/>
    <col min="13057" max="13057" width="5.85546875" style="1" customWidth="1"/>
    <col min="13058" max="13058" width="6.140625" style="1" customWidth="1"/>
    <col min="13059" max="13059" width="11.42578125" style="1" customWidth="1"/>
    <col min="13060" max="13060" width="15.85546875" style="1" customWidth="1"/>
    <col min="13061" max="13061" width="11.28515625" style="1" customWidth="1"/>
    <col min="13062" max="13062" width="10.85546875" style="1" customWidth="1"/>
    <col min="13063" max="13063" width="11" style="1" customWidth="1"/>
    <col min="13064" max="13064" width="11.140625" style="1" customWidth="1"/>
    <col min="13065" max="13065" width="10.7109375" style="1" customWidth="1"/>
    <col min="13066" max="13312" width="9.140625" style="1"/>
    <col min="13313" max="13313" width="5.85546875" style="1" customWidth="1"/>
    <col min="13314" max="13314" width="6.140625" style="1" customWidth="1"/>
    <col min="13315" max="13315" width="11.42578125" style="1" customWidth="1"/>
    <col min="13316" max="13316" width="15.85546875" style="1" customWidth="1"/>
    <col min="13317" max="13317" width="11.28515625" style="1" customWidth="1"/>
    <col min="13318" max="13318" width="10.85546875" style="1" customWidth="1"/>
    <col min="13319" max="13319" width="11" style="1" customWidth="1"/>
    <col min="13320" max="13320" width="11.140625" style="1" customWidth="1"/>
    <col min="13321" max="13321" width="10.7109375" style="1" customWidth="1"/>
    <col min="13322" max="13568" width="9.140625" style="1"/>
    <col min="13569" max="13569" width="5.85546875" style="1" customWidth="1"/>
    <col min="13570" max="13570" width="6.140625" style="1" customWidth="1"/>
    <col min="13571" max="13571" width="11.42578125" style="1" customWidth="1"/>
    <col min="13572" max="13572" width="15.85546875" style="1" customWidth="1"/>
    <col min="13573" max="13573" width="11.28515625" style="1" customWidth="1"/>
    <col min="13574" max="13574" width="10.85546875" style="1" customWidth="1"/>
    <col min="13575" max="13575" width="11" style="1" customWidth="1"/>
    <col min="13576" max="13576" width="11.140625" style="1" customWidth="1"/>
    <col min="13577" max="13577" width="10.7109375" style="1" customWidth="1"/>
    <col min="13578" max="13824" width="9.140625" style="1"/>
    <col min="13825" max="13825" width="5.85546875" style="1" customWidth="1"/>
    <col min="13826" max="13826" width="6.140625" style="1" customWidth="1"/>
    <col min="13827" max="13827" width="11.42578125" style="1" customWidth="1"/>
    <col min="13828" max="13828" width="15.85546875" style="1" customWidth="1"/>
    <col min="13829" max="13829" width="11.28515625" style="1" customWidth="1"/>
    <col min="13830" max="13830" width="10.85546875" style="1" customWidth="1"/>
    <col min="13831" max="13831" width="11" style="1" customWidth="1"/>
    <col min="13832" max="13832" width="11.140625" style="1" customWidth="1"/>
    <col min="13833" max="13833" width="10.7109375" style="1" customWidth="1"/>
    <col min="13834" max="14080" width="9.140625" style="1"/>
    <col min="14081" max="14081" width="5.85546875" style="1" customWidth="1"/>
    <col min="14082" max="14082" width="6.140625" style="1" customWidth="1"/>
    <col min="14083" max="14083" width="11.42578125" style="1" customWidth="1"/>
    <col min="14084" max="14084" width="15.85546875" style="1" customWidth="1"/>
    <col min="14085" max="14085" width="11.28515625" style="1" customWidth="1"/>
    <col min="14086" max="14086" width="10.85546875" style="1" customWidth="1"/>
    <col min="14087" max="14087" width="11" style="1" customWidth="1"/>
    <col min="14088" max="14088" width="11.140625" style="1" customWidth="1"/>
    <col min="14089" max="14089" width="10.7109375" style="1" customWidth="1"/>
    <col min="14090" max="14336" width="9.140625" style="1"/>
    <col min="14337" max="14337" width="5.85546875" style="1" customWidth="1"/>
    <col min="14338" max="14338" width="6.140625" style="1" customWidth="1"/>
    <col min="14339" max="14339" width="11.42578125" style="1" customWidth="1"/>
    <col min="14340" max="14340" width="15.85546875" style="1" customWidth="1"/>
    <col min="14341" max="14341" width="11.28515625" style="1" customWidth="1"/>
    <col min="14342" max="14342" width="10.85546875" style="1" customWidth="1"/>
    <col min="14343" max="14343" width="11" style="1" customWidth="1"/>
    <col min="14344" max="14344" width="11.140625" style="1" customWidth="1"/>
    <col min="14345" max="14345" width="10.7109375" style="1" customWidth="1"/>
    <col min="14346" max="14592" width="9.140625" style="1"/>
    <col min="14593" max="14593" width="5.85546875" style="1" customWidth="1"/>
    <col min="14594" max="14594" width="6.140625" style="1" customWidth="1"/>
    <col min="14595" max="14595" width="11.42578125" style="1" customWidth="1"/>
    <col min="14596" max="14596" width="15.85546875" style="1" customWidth="1"/>
    <col min="14597" max="14597" width="11.28515625" style="1" customWidth="1"/>
    <col min="14598" max="14598" width="10.85546875" style="1" customWidth="1"/>
    <col min="14599" max="14599" width="11" style="1" customWidth="1"/>
    <col min="14600" max="14600" width="11.140625" style="1" customWidth="1"/>
    <col min="14601" max="14601" width="10.7109375" style="1" customWidth="1"/>
    <col min="14602" max="14848" width="9.140625" style="1"/>
    <col min="14849" max="14849" width="5.85546875" style="1" customWidth="1"/>
    <col min="14850" max="14850" width="6.140625" style="1" customWidth="1"/>
    <col min="14851" max="14851" width="11.42578125" style="1" customWidth="1"/>
    <col min="14852" max="14852" width="15.85546875" style="1" customWidth="1"/>
    <col min="14853" max="14853" width="11.28515625" style="1" customWidth="1"/>
    <col min="14854" max="14854" width="10.85546875" style="1" customWidth="1"/>
    <col min="14855" max="14855" width="11" style="1" customWidth="1"/>
    <col min="14856" max="14856" width="11.140625" style="1" customWidth="1"/>
    <col min="14857" max="14857" width="10.7109375" style="1" customWidth="1"/>
    <col min="14858" max="15104" width="9.140625" style="1"/>
    <col min="15105" max="15105" width="5.85546875" style="1" customWidth="1"/>
    <col min="15106" max="15106" width="6.140625" style="1" customWidth="1"/>
    <col min="15107" max="15107" width="11.42578125" style="1" customWidth="1"/>
    <col min="15108" max="15108" width="15.85546875" style="1" customWidth="1"/>
    <col min="15109" max="15109" width="11.28515625" style="1" customWidth="1"/>
    <col min="15110" max="15110" width="10.85546875" style="1" customWidth="1"/>
    <col min="15111" max="15111" width="11" style="1" customWidth="1"/>
    <col min="15112" max="15112" width="11.140625" style="1" customWidth="1"/>
    <col min="15113" max="15113" width="10.7109375" style="1" customWidth="1"/>
    <col min="15114" max="15360" width="9.140625" style="1"/>
    <col min="15361" max="15361" width="5.85546875" style="1" customWidth="1"/>
    <col min="15362" max="15362" width="6.140625" style="1" customWidth="1"/>
    <col min="15363" max="15363" width="11.42578125" style="1" customWidth="1"/>
    <col min="15364" max="15364" width="15.85546875" style="1" customWidth="1"/>
    <col min="15365" max="15365" width="11.28515625" style="1" customWidth="1"/>
    <col min="15366" max="15366" width="10.85546875" style="1" customWidth="1"/>
    <col min="15367" max="15367" width="11" style="1" customWidth="1"/>
    <col min="15368" max="15368" width="11.140625" style="1" customWidth="1"/>
    <col min="15369" max="15369" width="10.7109375" style="1" customWidth="1"/>
    <col min="15370" max="15616" width="9.140625" style="1"/>
    <col min="15617" max="15617" width="5.85546875" style="1" customWidth="1"/>
    <col min="15618" max="15618" width="6.140625" style="1" customWidth="1"/>
    <col min="15619" max="15619" width="11.42578125" style="1" customWidth="1"/>
    <col min="15620" max="15620" width="15.85546875" style="1" customWidth="1"/>
    <col min="15621" max="15621" width="11.28515625" style="1" customWidth="1"/>
    <col min="15622" max="15622" width="10.85546875" style="1" customWidth="1"/>
    <col min="15623" max="15623" width="11" style="1" customWidth="1"/>
    <col min="15624" max="15624" width="11.140625" style="1" customWidth="1"/>
    <col min="15625" max="15625" width="10.7109375" style="1" customWidth="1"/>
    <col min="15626" max="15872" width="9.140625" style="1"/>
    <col min="15873" max="15873" width="5.85546875" style="1" customWidth="1"/>
    <col min="15874" max="15874" width="6.140625" style="1" customWidth="1"/>
    <col min="15875" max="15875" width="11.42578125" style="1" customWidth="1"/>
    <col min="15876" max="15876" width="15.85546875" style="1" customWidth="1"/>
    <col min="15877" max="15877" width="11.28515625" style="1" customWidth="1"/>
    <col min="15878" max="15878" width="10.85546875" style="1" customWidth="1"/>
    <col min="15879" max="15879" width="11" style="1" customWidth="1"/>
    <col min="15880" max="15880" width="11.140625" style="1" customWidth="1"/>
    <col min="15881" max="15881" width="10.7109375" style="1" customWidth="1"/>
    <col min="15882" max="16128" width="9.140625" style="1"/>
    <col min="16129" max="16129" width="5.85546875" style="1" customWidth="1"/>
    <col min="16130" max="16130" width="6.140625" style="1" customWidth="1"/>
    <col min="16131" max="16131" width="11.42578125" style="1" customWidth="1"/>
    <col min="16132" max="16132" width="15.85546875" style="1" customWidth="1"/>
    <col min="16133" max="16133" width="11.28515625" style="1" customWidth="1"/>
    <col min="16134" max="16134" width="10.85546875" style="1" customWidth="1"/>
    <col min="16135" max="16135" width="11" style="1" customWidth="1"/>
    <col min="16136" max="16136" width="11.140625" style="1" customWidth="1"/>
    <col min="16137" max="16137" width="10.7109375" style="1" customWidth="1"/>
    <col min="16138" max="16384" width="9.140625" style="1"/>
  </cols>
  <sheetData>
    <row r="1" spans="1:256" ht="13.5" thickTop="1" x14ac:dyDescent="0.2">
      <c r="A1" s="288" t="s">
        <v>3</v>
      </c>
      <c r="B1" s="289"/>
      <c r="C1" s="166" t="s">
        <v>106</v>
      </c>
      <c r="D1" s="167"/>
      <c r="E1" s="168"/>
      <c r="F1" s="167"/>
      <c r="G1" s="169" t="s">
        <v>77</v>
      </c>
      <c r="H1" s="170" t="s">
        <v>110</v>
      </c>
      <c r="I1" s="171"/>
    </row>
    <row r="2" spans="1:256" ht="13.5" thickBot="1" x14ac:dyDescent="0.25">
      <c r="A2" s="290" t="s">
        <v>78</v>
      </c>
      <c r="B2" s="291"/>
      <c r="C2" s="172" t="s">
        <v>109</v>
      </c>
      <c r="D2" s="173"/>
      <c r="E2" s="174"/>
      <c r="F2" s="173"/>
      <c r="G2" s="292"/>
      <c r="H2" s="293"/>
      <c r="I2" s="294"/>
    </row>
    <row r="3" spans="1:256" ht="13.5" thickTop="1" x14ac:dyDescent="0.2"/>
    <row r="4" spans="1:256" ht="19.5" customHeight="1" x14ac:dyDescent="0.25">
      <c r="A4" s="175" t="s">
        <v>79</v>
      </c>
      <c r="B4" s="176"/>
      <c r="C4" s="176"/>
      <c r="D4" s="176"/>
      <c r="E4" s="176"/>
      <c r="F4" s="176"/>
      <c r="G4" s="176"/>
      <c r="H4" s="176"/>
      <c r="I4" s="176"/>
    </row>
    <row r="5" spans="1:256" ht="13.5" thickBot="1" x14ac:dyDescent="0.25"/>
    <row r="6" spans="1:256" ht="13.5" thickBot="1" x14ac:dyDescent="0.25">
      <c r="A6" s="177"/>
      <c r="B6" s="178" t="s">
        <v>80</v>
      </c>
      <c r="C6" s="178"/>
      <c r="D6" s="179"/>
      <c r="E6" s="180" t="s">
        <v>26</v>
      </c>
      <c r="F6" s="181" t="s">
        <v>27</v>
      </c>
      <c r="G6" s="181" t="s">
        <v>28</v>
      </c>
      <c r="H6" s="181" t="s">
        <v>29</v>
      </c>
      <c r="I6" s="182" t="s">
        <v>30</v>
      </c>
    </row>
    <row r="7" spans="1:256" x14ac:dyDescent="0.2">
      <c r="A7" s="265" t="str">
        <f>'SO 03  Pol'!B7</f>
        <v>1</v>
      </c>
      <c r="B7" s="59" t="str">
        <f>'SO 03  Pol'!C7</f>
        <v>Zemní práce</v>
      </c>
      <c r="D7" s="183"/>
      <c r="E7" s="266">
        <f>'SO 03  Pol'!BA28</f>
        <v>0</v>
      </c>
      <c r="F7" s="267">
        <f>'SO 03  Pol'!BB28</f>
        <v>0</v>
      </c>
      <c r="G7" s="267">
        <f>'SO 03  Pol'!BC28</f>
        <v>0</v>
      </c>
      <c r="H7" s="267">
        <f>'SO 03  Pol'!BD28</f>
        <v>0</v>
      </c>
      <c r="I7" s="268">
        <f>'SO 03  Pol'!BE28</f>
        <v>0</v>
      </c>
    </row>
    <row r="8" spans="1:256" x14ac:dyDescent="0.2">
      <c r="A8" s="265" t="str">
        <f>'SO 03  Pol'!B29</f>
        <v>2</v>
      </c>
      <c r="B8" s="59" t="str">
        <f>'SO 03  Pol'!C29</f>
        <v>Základy a zvláštní zakládání</v>
      </c>
      <c r="D8" s="183"/>
      <c r="E8" s="266">
        <f>'SO 03  Pol'!BA42</f>
        <v>0</v>
      </c>
      <c r="F8" s="267">
        <f>'SO 03  Pol'!BB42</f>
        <v>0</v>
      </c>
      <c r="G8" s="267">
        <f>'SO 03  Pol'!BC42</f>
        <v>0</v>
      </c>
      <c r="H8" s="267">
        <f>'SO 03  Pol'!BD42</f>
        <v>0</v>
      </c>
      <c r="I8" s="268">
        <f>'SO 03  Pol'!BE42</f>
        <v>0</v>
      </c>
    </row>
    <row r="9" spans="1:256" x14ac:dyDescent="0.2">
      <c r="A9" s="265" t="str">
        <f>'SO 03  Pol'!B43</f>
        <v>3</v>
      </c>
      <c r="B9" s="59" t="str">
        <f>'SO 03  Pol'!C43</f>
        <v>Svislé a kompletní konstrukce</v>
      </c>
      <c r="D9" s="183"/>
      <c r="E9" s="266">
        <f>'SO 03  Pol'!BA49</f>
        <v>0</v>
      </c>
      <c r="F9" s="267">
        <f>'SO 03  Pol'!BB49</f>
        <v>0</v>
      </c>
      <c r="G9" s="267">
        <f>'SO 03  Pol'!BC49</f>
        <v>0</v>
      </c>
      <c r="H9" s="267">
        <f>'SO 03  Pol'!BD49</f>
        <v>0</v>
      </c>
      <c r="I9" s="268">
        <f>'SO 03  Pol'!BE49</f>
        <v>0</v>
      </c>
    </row>
    <row r="10" spans="1:256" ht="13.5" thickBot="1" x14ac:dyDescent="0.25">
      <c r="A10" s="265" t="str">
        <f>'SO 03  Pol'!B50</f>
        <v>99</v>
      </c>
      <c r="B10" s="59" t="str">
        <f>'SO 03  Pol'!C50</f>
        <v>Staveništní přesun hmot</v>
      </c>
      <c r="D10" s="183"/>
      <c r="E10" s="266">
        <f>'SO 03  Pol'!BA53</f>
        <v>0</v>
      </c>
      <c r="F10" s="267">
        <f>'SO 03  Pol'!BB53</f>
        <v>0</v>
      </c>
      <c r="G10" s="267">
        <f>'SO 03  Pol'!BC53</f>
        <v>0</v>
      </c>
      <c r="H10" s="267">
        <f>'SO 03  Pol'!BD53</f>
        <v>0</v>
      </c>
      <c r="I10" s="268">
        <f>'SO 03  Pol'!BE53</f>
        <v>0</v>
      </c>
    </row>
    <row r="11" spans="1:256" ht="13.5" thickBot="1" x14ac:dyDescent="0.25">
      <c r="A11" s="184"/>
      <c r="B11" s="185" t="s">
        <v>81</v>
      </c>
      <c r="C11" s="185"/>
      <c r="D11" s="186"/>
      <c r="E11" s="187">
        <f>SUM(E7:E10)</f>
        <v>0</v>
      </c>
      <c r="F11" s="188">
        <f>SUM(F7:F10)</f>
        <v>0</v>
      </c>
      <c r="G11" s="188">
        <f>SUM(G7:G10)</f>
        <v>0</v>
      </c>
      <c r="H11" s="188">
        <f>SUM(H7:H10)</f>
        <v>0</v>
      </c>
      <c r="I11" s="189">
        <f>SUM(I7:I10)</f>
        <v>0</v>
      </c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2"/>
      <c r="DB11" s="12"/>
      <c r="DC11" s="12"/>
      <c r="DD11" s="12"/>
      <c r="DE11" s="12"/>
      <c r="DF11" s="12"/>
      <c r="DG11" s="12"/>
      <c r="DH11" s="12"/>
      <c r="DI11" s="12"/>
      <c r="DJ11" s="12"/>
      <c r="DK11" s="12"/>
      <c r="DL11" s="12"/>
      <c r="DM11" s="12"/>
      <c r="DN11" s="12"/>
      <c r="DO11" s="12"/>
      <c r="DP11" s="12"/>
      <c r="DQ11" s="12"/>
      <c r="DR11" s="12"/>
      <c r="DS11" s="12"/>
      <c r="DT11" s="12"/>
      <c r="DU11" s="12"/>
      <c r="DV11" s="12"/>
      <c r="DW11" s="12"/>
      <c r="DX11" s="12"/>
      <c r="DY11" s="12"/>
      <c r="DZ11" s="12"/>
      <c r="EA11" s="12"/>
      <c r="EB11" s="12"/>
      <c r="EC11" s="12"/>
      <c r="ED11" s="12"/>
      <c r="EE11" s="12"/>
      <c r="EF11" s="12"/>
      <c r="EG11" s="12"/>
      <c r="EH11" s="12"/>
      <c r="EI11" s="12"/>
      <c r="EJ11" s="12"/>
      <c r="EK11" s="12"/>
      <c r="EL11" s="12"/>
      <c r="EM11" s="12"/>
      <c r="EN11" s="12"/>
      <c r="EO11" s="12"/>
      <c r="EP11" s="12"/>
      <c r="EQ11" s="12"/>
      <c r="ER11" s="12"/>
      <c r="ES11" s="12"/>
      <c r="ET11" s="12"/>
      <c r="EU11" s="12"/>
      <c r="EV11" s="12"/>
      <c r="EW11" s="12"/>
      <c r="EX11" s="12"/>
      <c r="EY11" s="12"/>
      <c r="EZ11" s="12"/>
      <c r="FA11" s="12"/>
      <c r="FB11" s="12"/>
      <c r="FC11" s="12"/>
      <c r="FD11" s="12"/>
      <c r="FE11" s="12"/>
      <c r="FF11" s="12"/>
      <c r="FG11" s="12"/>
      <c r="FH11" s="12"/>
      <c r="FI11" s="12"/>
      <c r="FJ11" s="12"/>
      <c r="FK11" s="12"/>
      <c r="FL11" s="12"/>
      <c r="FM11" s="12"/>
      <c r="FN11" s="12"/>
      <c r="FO11" s="12"/>
      <c r="FP11" s="12"/>
      <c r="FQ11" s="12"/>
      <c r="FR11" s="12"/>
      <c r="FS11" s="12"/>
      <c r="FT11" s="12"/>
      <c r="FU11" s="12"/>
      <c r="FV11" s="12"/>
      <c r="FW11" s="12"/>
      <c r="FX11" s="12"/>
      <c r="FY11" s="12"/>
      <c r="FZ11" s="12"/>
      <c r="GA11" s="12"/>
      <c r="GB11" s="12"/>
      <c r="GC11" s="12"/>
      <c r="GD11" s="12"/>
      <c r="GE11" s="12"/>
      <c r="GF11" s="12"/>
      <c r="GG11" s="12"/>
      <c r="GH11" s="12"/>
      <c r="GI11" s="12"/>
      <c r="GJ11" s="12"/>
      <c r="GK11" s="12"/>
      <c r="GL11" s="12"/>
      <c r="GM11" s="12"/>
      <c r="GN11" s="12"/>
      <c r="GO11" s="12"/>
      <c r="GP11" s="12"/>
      <c r="GQ11" s="12"/>
      <c r="GR11" s="12"/>
      <c r="GS11" s="12"/>
      <c r="GT11" s="12"/>
      <c r="GU11" s="12"/>
      <c r="GV11" s="12"/>
      <c r="GW11" s="12"/>
      <c r="GX11" s="12"/>
      <c r="GY11" s="12"/>
      <c r="GZ11" s="12"/>
      <c r="HA11" s="12"/>
      <c r="HB11" s="12"/>
      <c r="HC11" s="12"/>
      <c r="HD11" s="12"/>
      <c r="HE11" s="12"/>
      <c r="HF11" s="12"/>
      <c r="HG11" s="12"/>
      <c r="HH11" s="12"/>
      <c r="HI11" s="12"/>
      <c r="HJ11" s="12"/>
      <c r="HK11" s="12"/>
      <c r="HL11" s="12"/>
      <c r="HM11" s="12"/>
      <c r="HN11" s="12"/>
      <c r="HO11" s="12"/>
      <c r="HP11" s="12"/>
      <c r="HQ11" s="12"/>
      <c r="HR11" s="12"/>
      <c r="HS11" s="12"/>
      <c r="HT11" s="12"/>
      <c r="HU11" s="12"/>
      <c r="HV11" s="12"/>
      <c r="HW11" s="12"/>
      <c r="HX11" s="12"/>
      <c r="HY11" s="12"/>
      <c r="HZ11" s="12"/>
      <c r="IA11" s="12"/>
      <c r="IB11" s="12"/>
      <c r="IC11" s="12"/>
      <c r="ID11" s="12"/>
      <c r="IE11" s="12"/>
      <c r="IF11" s="12"/>
      <c r="IG11" s="12"/>
      <c r="IH11" s="12"/>
      <c r="II11" s="12"/>
      <c r="IJ11" s="12"/>
      <c r="IK11" s="12"/>
      <c r="IL11" s="12"/>
      <c r="IM11" s="12"/>
      <c r="IN11" s="12"/>
      <c r="IO11" s="12"/>
      <c r="IP11" s="12"/>
      <c r="IQ11" s="12"/>
      <c r="IR11" s="12"/>
      <c r="IS11" s="12"/>
      <c r="IT11" s="12"/>
      <c r="IU11" s="12"/>
      <c r="IV11" s="12"/>
    </row>
    <row r="13" spans="1:256" ht="18" x14ac:dyDescent="0.25">
      <c r="A13" s="176" t="s">
        <v>82</v>
      </c>
      <c r="B13" s="176"/>
      <c r="C13" s="176"/>
      <c r="D13" s="176"/>
      <c r="E13" s="176"/>
      <c r="F13" s="176"/>
      <c r="G13" s="190"/>
      <c r="H13" s="176"/>
      <c r="I13" s="176"/>
      <c r="BA13" s="115"/>
      <c r="BB13" s="115"/>
      <c r="BC13" s="115"/>
      <c r="BD13" s="115"/>
      <c r="BE13" s="115"/>
    </row>
    <row r="14" spans="1:256" ht="13.5" thickBot="1" x14ac:dyDescent="0.25"/>
    <row r="15" spans="1:256" x14ac:dyDescent="0.2">
      <c r="A15" s="144" t="s">
        <v>83</v>
      </c>
      <c r="B15" s="145"/>
      <c r="C15" s="145"/>
      <c r="D15" s="191"/>
      <c r="E15" s="192" t="s">
        <v>84</v>
      </c>
      <c r="F15" s="193" t="s">
        <v>13</v>
      </c>
      <c r="G15" s="194" t="s">
        <v>85</v>
      </c>
      <c r="H15" s="195"/>
      <c r="I15" s="196" t="s">
        <v>84</v>
      </c>
    </row>
    <row r="16" spans="1:256" x14ac:dyDescent="0.2">
      <c r="A16" s="138" t="s">
        <v>192</v>
      </c>
      <c r="B16" s="129"/>
      <c r="C16" s="129"/>
      <c r="D16" s="197"/>
      <c r="E16" s="198">
        <v>0</v>
      </c>
      <c r="F16" s="199">
        <v>0</v>
      </c>
      <c r="G16" s="200">
        <v>0</v>
      </c>
      <c r="H16" s="201"/>
      <c r="I16" s="202">
        <f t="shared" ref="I16:I23" si="0">E16+F16*G16/100</f>
        <v>0</v>
      </c>
      <c r="BA16" s="1">
        <v>0</v>
      </c>
    </row>
    <row r="17" spans="1:53" x14ac:dyDescent="0.2">
      <c r="A17" s="138" t="s">
        <v>193</v>
      </c>
      <c r="B17" s="129"/>
      <c r="C17" s="129"/>
      <c r="D17" s="197"/>
      <c r="E17" s="198">
        <v>0</v>
      </c>
      <c r="F17" s="199">
        <v>0</v>
      </c>
      <c r="G17" s="200">
        <v>0</v>
      </c>
      <c r="H17" s="201"/>
      <c r="I17" s="202">
        <f t="shared" si="0"/>
        <v>0</v>
      </c>
      <c r="BA17" s="1">
        <v>0</v>
      </c>
    </row>
    <row r="18" spans="1:53" x14ac:dyDescent="0.2">
      <c r="A18" s="138" t="s">
        <v>194</v>
      </c>
      <c r="B18" s="129"/>
      <c r="C18" s="129"/>
      <c r="D18" s="197"/>
      <c r="E18" s="198">
        <v>0</v>
      </c>
      <c r="F18" s="199">
        <v>0</v>
      </c>
      <c r="G18" s="200">
        <v>0</v>
      </c>
      <c r="H18" s="201"/>
      <c r="I18" s="202">
        <f t="shared" si="0"/>
        <v>0</v>
      </c>
      <c r="BA18" s="1">
        <v>0</v>
      </c>
    </row>
    <row r="19" spans="1:53" x14ac:dyDescent="0.2">
      <c r="A19" s="138" t="s">
        <v>195</v>
      </c>
      <c r="B19" s="129"/>
      <c r="C19" s="129"/>
      <c r="D19" s="197"/>
      <c r="E19" s="198">
        <v>0</v>
      </c>
      <c r="F19" s="199">
        <v>0</v>
      </c>
      <c r="G19" s="200">
        <v>0</v>
      </c>
      <c r="H19" s="201"/>
      <c r="I19" s="202">
        <f t="shared" si="0"/>
        <v>0</v>
      </c>
      <c r="BA19" s="1">
        <v>0</v>
      </c>
    </row>
    <row r="20" spans="1:53" x14ac:dyDescent="0.2">
      <c r="A20" s="138" t="s">
        <v>196</v>
      </c>
      <c r="B20" s="129"/>
      <c r="C20" s="129"/>
      <c r="D20" s="197"/>
      <c r="E20" s="198">
        <v>0</v>
      </c>
      <c r="F20" s="199">
        <v>0</v>
      </c>
      <c r="G20" s="200">
        <v>0</v>
      </c>
      <c r="H20" s="201"/>
      <c r="I20" s="202">
        <f t="shared" si="0"/>
        <v>0</v>
      </c>
      <c r="BA20" s="1">
        <v>1</v>
      </c>
    </row>
    <row r="21" spans="1:53" x14ac:dyDescent="0.2">
      <c r="A21" s="138" t="s">
        <v>197</v>
      </c>
      <c r="B21" s="129"/>
      <c r="C21" s="129"/>
      <c r="D21" s="197"/>
      <c r="E21" s="198">
        <v>0</v>
      </c>
      <c r="F21" s="199">
        <v>0</v>
      </c>
      <c r="G21" s="200">
        <v>0</v>
      </c>
      <c r="H21" s="201"/>
      <c r="I21" s="202">
        <f t="shared" si="0"/>
        <v>0</v>
      </c>
      <c r="BA21" s="1">
        <v>1</v>
      </c>
    </row>
    <row r="22" spans="1:53" x14ac:dyDescent="0.2">
      <c r="A22" s="138" t="s">
        <v>198</v>
      </c>
      <c r="B22" s="129"/>
      <c r="C22" s="129"/>
      <c r="D22" s="197"/>
      <c r="E22" s="198">
        <v>0</v>
      </c>
      <c r="F22" s="199">
        <v>0</v>
      </c>
      <c r="G22" s="200">
        <v>0</v>
      </c>
      <c r="H22" s="201"/>
      <c r="I22" s="202">
        <f t="shared" si="0"/>
        <v>0</v>
      </c>
      <c r="BA22" s="1">
        <v>2</v>
      </c>
    </row>
    <row r="23" spans="1:53" x14ac:dyDescent="0.2">
      <c r="A23" s="138" t="s">
        <v>199</v>
      </c>
      <c r="B23" s="129"/>
      <c r="C23" s="129"/>
      <c r="D23" s="197"/>
      <c r="E23" s="198">
        <v>0</v>
      </c>
      <c r="F23" s="199">
        <v>0</v>
      </c>
      <c r="G23" s="200">
        <v>0</v>
      </c>
      <c r="H23" s="201"/>
      <c r="I23" s="202">
        <f t="shared" si="0"/>
        <v>0</v>
      </c>
      <c r="BA23" s="1">
        <v>2</v>
      </c>
    </row>
    <row r="24" spans="1:53" ht="13.5" thickBot="1" x14ac:dyDescent="0.25">
      <c r="A24" s="203"/>
      <c r="B24" s="204" t="s">
        <v>86</v>
      </c>
      <c r="C24" s="205"/>
      <c r="D24" s="206"/>
      <c r="E24" s="207"/>
      <c r="F24" s="208"/>
      <c r="G24" s="208"/>
      <c r="H24" s="295">
        <f>SUM(I16:I23)</f>
        <v>0</v>
      </c>
      <c r="I24" s="296"/>
    </row>
    <row r="26" spans="1:53" x14ac:dyDescent="0.2">
      <c r="B26" s="12"/>
      <c r="F26" s="209"/>
      <c r="G26" s="210"/>
      <c r="H26" s="210"/>
      <c r="I26" s="43"/>
    </row>
    <row r="27" spans="1:53" x14ac:dyDescent="0.2">
      <c r="F27" s="209"/>
      <c r="G27" s="210"/>
      <c r="H27" s="210"/>
      <c r="I27" s="43"/>
    </row>
    <row r="28" spans="1:53" x14ac:dyDescent="0.2">
      <c r="F28" s="209"/>
      <c r="G28" s="210"/>
      <c r="H28" s="210"/>
      <c r="I28" s="43"/>
    </row>
    <row r="29" spans="1:53" x14ac:dyDescent="0.2">
      <c r="F29" s="209"/>
      <c r="G29" s="210"/>
      <c r="H29" s="210"/>
      <c r="I29" s="43"/>
    </row>
    <row r="30" spans="1:53" x14ac:dyDescent="0.2">
      <c r="F30" s="209"/>
      <c r="G30" s="210"/>
      <c r="H30" s="210"/>
      <c r="I30" s="43"/>
    </row>
    <row r="31" spans="1:53" x14ac:dyDescent="0.2">
      <c r="F31" s="209"/>
      <c r="G31" s="210"/>
      <c r="H31" s="210"/>
      <c r="I31" s="43"/>
    </row>
    <row r="32" spans="1:53" x14ac:dyDescent="0.2">
      <c r="F32" s="209"/>
      <c r="G32" s="210"/>
      <c r="H32" s="210"/>
      <c r="I32" s="43"/>
    </row>
    <row r="33" spans="6:9" x14ac:dyDescent="0.2">
      <c r="F33" s="209"/>
      <c r="G33" s="210"/>
      <c r="H33" s="210"/>
      <c r="I33" s="43"/>
    </row>
    <row r="34" spans="6:9" x14ac:dyDescent="0.2">
      <c r="F34" s="209"/>
      <c r="G34" s="210"/>
      <c r="H34" s="210"/>
      <c r="I34" s="43"/>
    </row>
    <row r="35" spans="6:9" x14ac:dyDescent="0.2">
      <c r="F35" s="209"/>
      <c r="G35" s="210"/>
      <c r="H35" s="210"/>
      <c r="I35" s="43"/>
    </row>
    <row r="36" spans="6:9" x14ac:dyDescent="0.2">
      <c r="F36" s="209"/>
      <c r="G36" s="210"/>
      <c r="H36" s="210"/>
      <c r="I36" s="43"/>
    </row>
    <row r="37" spans="6:9" x14ac:dyDescent="0.2">
      <c r="F37" s="209"/>
      <c r="G37" s="210"/>
      <c r="H37" s="210"/>
      <c r="I37" s="43"/>
    </row>
    <row r="38" spans="6:9" x14ac:dyDescent="0.2">
      <c r="F38" s="209"/>
      <c r="G38" s="210"/>
      <c r="H38" s="210"/>
      <c r="I38" s="43"/>
    </row>
    <row r="39" spans="6:9" x14ac:dyDescent="0.2">
      <c r="F39" s="209"/>
      <c r="G39" s="210"/>
      <c r="H39" s="210"/>
      <c r="I39" s="43"/>
    </row>
    <row r="40" spans="6:9" x14ac:dyDescent="0.2">
      <c r="F40" s="209"/>
      <c r="G40" s="210"/>
      <c r="H40" s="210"/>
      <c r="I40" s="43"/>
    </row>
    <row r="41" spans="6:9" x14ac:dyDescent="0.2">
      <c r="F41" s="209"/>
      <c r="G41" s="210"/>
      <c r="H41" s="210"/>
      <c r="I41" s="43"/>
    </row>
    <row r="42" spans="6:9" x14ac:dyDescent="0.2">
      <c r="F42" s="209"/>
      <c r="G42" s="210"/>
      <c r="H42" s="210"/>
      <c r="I42" s="43"/>
    </row>
    <row r="43" spans="6:9" x14ac:dyDescent="0.2">
      <c r="F43" s="209"/>
      <c r="G43" s="210"/>
      <c r="H43" s="210"/>
      <c r="I43" s="43"/>
    </row>
    <row r="44" spans="6:9" x14ac:dyDescent="0.2">
      <c r="F44" s="209"/>
      <c r="G44" s="210"/>
      <c r="H44" s="210"/>
      <c r="I44" s="43"/>
    </row>
    <row r="45" spans="6:9" x14ac:dyDescent="0.2">
      <c r="F45" s="209"/>
      <c r="G45" s="210"/>
      <c r="H45" s="210"/>
      <c r="I45" s="43"/>
    </row>
    <row r="46" spans="6:9" x14ac:dyDescent="0.2">
      <c r="F46" s="209"/>
      <c r="G46" s="210"/>
      <c r="H46" s="210"/>
      <c r="I46" s="43"/>
    </row>
    <row r="47" spans="6:9" x14ac:dyDescent="0.2">
      <c r="F47" s="209"/>
      <c r="G47" s="210"/>
      <c r="H47" s="210"/>
      <c r="I47" s="43"/>
    </row>
    <row r="48" spans="6:9" x14ac:dyDescent="0.2">
      <c r="F48" s="209"/>
      <c r="G48" s="210"/>
      <c r="H48" s="210"/>
      <c r="I48" s="43"/>
    </row>
    <row r="49" spans="6:9" x14ac:dyDescent="0.2">
      <c r="F49" s="209"/>
      <c r="G49" s="210"/>
      <c r="H49" s="210"/>
      <c r="I49" s="43"/>
    </row>
    <row r="50" spans="6:9" x14ac:dyDescent="0.2">
      <c r="F50" s="209"/>
      <c r="G50" s="210"/>
      <c r="H50" s="210"/>
      <c r="I50" s="43"/>
    </row>
    <row r="51" spans="6:9" x14ac:dyDescent="0.2">
      <c r="F51" s="209"/>
      <c r="G51" s="210"/>
      <c r="H51" s="210"/>
      <c r="I51" s="43"/>
    </row>
    <row r="52" spans="6:9" x14ac:dyDescent="0.2">
      <c r="F52" s="209"/>
      <c r="G52" s="210"/>
      <c r="H52" s="210"/>
      <c r="I52" s="43"/>
    </row>
    <row r="53" spans="6:9" x14ac:dyDescent="0.2">
      <c r="F53" s="209"/>
      <c r="G53" s="210"/>
      <c r="H53" s="210"/>
      <c r="I53" s="43"/>
    </row>
    <row r="54" spans="6:9" x14ac:dyDescent="0.2">
      <c r="F54" s="209"/>
      <c r="G54" s="210"/>
      <c r="H54" s="210"/>
      <c r="I54" s="43"/>
    </row>
    <row r="55" spans="6:9" x14ac:dyDescent="0.2">
      <c r="F55" s="209"/>
      <c r="G55" s="210"/>
      <c r="H55" s="210"/>
      <c r="I55" s="43"/>
    </row>
    <row r="56" spans="6:9" x14ac:dyDescent="0.2">
      <c r="F56" s="209"/>
      <c r="G56" s="210"/>
      <c r="H56" s="210"/>
      <c r="I56" s="43"/>
    </row>
    <row r="57" spans="6:9" x14ac:dyDescent="0.2">
      <c r="F57" s="209"/>
      <c r="G57" s="210"/>
      <c r="H57" s="210"/>
      <c r="I57" s="43"/>
    </row>
    <row r="58" spans="6:9" x14ac:dyDescent="0.2">
      <c r="F58" s="209"/>
      <c r="G58" s="210"/>
      <c r="H58" s="210"/>
      <c r="I58" s="43"/>
    </row>
    <row r="59" spans="6:9" x14ac:dyDescent="0.2">
      <c r="F59" s="209"/>
      <c r="G59" s="210"/>
      <c r="H59" s="210"/>
      <c r="I59" s="43"/>
    </row>
    <row r="60" spans="6:9" x14ac:dyDescent="0.2">
      <c r="F60" s="209"/>
      <c r="G60" s="210"/>
      <c r="H60" s="210"/>
      <c r="I60" s="43"/>
    </row>
    <row r="61" spans="6:9" x14ac:dyDescent="0.2">
      <c r="F61" s="209"/>
      <c r="G61" s="210"/>
      <c r="H61" s="210"/>
      <c r="I61" s="43"/>
    </row>
    <row r="62" spans="6:9" x14ac:dyDescent="0.2">
      <c r="F62" s="209"/>
      <c r="G62" s="210"/>
      <c r="H62" s="210"/>
      <c r="I62" s="43"/>
    </row>
    <row r="63" spans="6:9" x14ac:dyDescent="0.2">
      <c r="F63" s="209"/>
      <c r="G63" s="210"/>
      <c r="H63" s="210"/>
      <c r="I63" s="43"/>
    </row>
    <row r="64" spans="6:9" x14ac:dyDescent="0.2">
      <c r="F64" s="209"/>
      <c r="G64" s="210"/>
      <c r="H64" s="210"/>
      <c r="I64" s="43"/>
    </row>
    <row r="65" spans="6:9" x14ac:dyDescent="0.2">
      <c r="F65" s="209"/>
      <c r="G65" s="210"/>
      <c r="H65" s="210"/>
      <c r="I65" s="43"/>
    </row>
    <row r="66" spans="6:9" x14ac:dyDescent="0.2">
      <c r="F66" s="209"/>
      <c r="G66" s="210"/>
      <c r="H66" s="210"/>
      <c r="I66" s="43"/>
    </row>
    <row r="67" spans="6:9" x14ac:dyDescent="0.2">
      <c r="F67" s="209"/>
      <c r="G67" s="210"/>
      <c r="H67" s="210"/>
      <c r="I67" s="43"/>
    </row>
    <row r="68" spans="6:9" x14ac:dyDescent="0.2">
      <c r="F68" s="209"/>
      <c r="G68" s="210"/>
      <c r="H68" s="210"/>
      <c r="I68" s="43"/>
    </row>
    <row r="69" spans="6:9" x14ac:dyDescent="0.2">
      <c r="F69" s="209"/>
      <c r="G69" s="210"/>
      <c r="H69" s="210"/>
      <c r="I69" s="43"/>
    </row>
    <row r="70" spans="6:9" x14ac:dyDescent="0.2">
      <c r="F70" s="209"/>
      <c r="G70" s="210"/>
      <c r="H70" s="210"/>
      <c r="I70" s="43"/>
    </row>
    <row r="71" spans="6:9" x14ac:dyDescent="0.2">
      <c r="F71" s="209"/>
      <c r="G71" s="210"/>
      <c r="H71" s="210"/>
      <c r="I71" s="43"/>
    </row>
    <row r="72" spans="6:9" x14ac:dyDescent="0.2">
      <c r="F72" s="209"/>
      <c r="G72" s="210"/>
      <c r="H72" s="210"/>
      <c r="I72" s="43"/>
    </row>
    <row r="73" spans="6:9" x14ac:dyDescent="0.2">
      <c r="F73" s="209"/>
      <c r="G73" s="210"/>
      <c r="H73" s="210"/>
      <c r="I73" s="43"/>
    </row>
    <row r="74" spans="6:9" x14ac:dyDescent="0.2">
      <c r="F74" s="209"/>
      <c r="G74" s="210"/>
      <c r="H74" s="210"/>
      <c r="I74" s="43"/>
    </row>
    <row r="75" spans="6:9" x14ac:dyDescent="0.2">
      <c r="F75" s="209"/>
      <c r="G75" s="210"/>
      <c r="H75" s="210"/>
      <c r="I75" s="43"/>
    </row>
  </sheetData>
  <mergeCells count="4">
    <mergeCell ref="A1:B1"/>
    <mergeCell ref="A2:B2"/>
    <mergeCell ref="G2:I2"/>
    <mergeCell ref="H24:I2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B114"/>
  <sheetViews>
    <sheetView showGridLines="0" showZeros="0" zoomScaleNormal="100" zoomScaleSheetLayoutView="100" workbookViewId="0">
      <selection activeCell="C48" sqref="C48:D48"/>
    </sheetView>
  </sheetViews>
  <sheetFormatPr defaultRowHeight="12.75" x14ac:dyDescent="0.2"/>
  <cols>
    <col min="1" max="1" width="4.42578125" style="211" customWidth="1"/>
    <col min="2" max="2" width="11.5703125" style="211" customWidth="1"/>
    <col min="3" max="3" width="40.42578125" style="211" customWidth="1"/>
    <col min="4" max="4" width="5.5703125" style="211" customWidth="1"/>
    <col min="5" max="5" width="8.5703125" style="221" customWidth="1"/>
    <col min="6" max="6" width="9.85546875" style="211" customWidth="1"/>
    <col min="7" max="7" width="13.85546875" style="211" customWidth="1"/>
    <col min="8" max="8" width="11.7109375" style="211" customWidth="1"/>
    <col min="9" max="9" width="11.5703125" style="211" customWidth="1"/>
    <col min="10" max="10" width="11" style="211" hidden="1" customWidth="1"/>
    <col min="11" max="11" width="10.42578125" style="211" hidden="1" customWidth="1"/>
    <col min="12" max="12" width="75.42578125" style="211" customWidth="1"/>
    <col min="13" max="13" width="45.28515625" style="211" customWidth="1"/>
    <col min="14" max="256" width="9.140625" style="211"/>
    <col min="257" max="257" width="4.42578125" style="211" customWidth="1"/>
    <col min="258" max="258" width="11.5703125" style="211" customWidth="1"/>
    <col min="259" max="259" width="40.42578125" style="211" customWidth="1"/>
    <col min="260" max="260" width="5.5703125" style="211" customWidth="1"/>
    <col min="261" max="261" width="8.5703125" style="211" customWidth="1"/>
    <col min="262" max="262" width="9.85546875" style="211" customWidth="1"/>
    <col min="263" max="263" width="13.85546875" style="211" customWidth="1"/>
    <col min="264" max="264" width="11.7109375" style="211" customWidth="1"/>
    <col min="265" max="265" width="11.5703125" style="211" customWidth="1"/>
    <col min="266" max="266" width="11" style="211" customWidth="1"/>
    <col min="267" max="267" width="10.42578125" style="211" customWidth="1"/>
    <col min="268" max="268" width="75.42578125" style="211" customWidth="1"/>
    <col min="269" max="269" width="45.28515625" style="211" customWidth="1"/>
    <col min="270" max="512" width="9.140625" style="211"/>
    <col min="513" max="513" width="4.42578125" style="211" customWidth="1"/>
    <col min="514" max="514" width="11.5703125" style="211" customWidth="1"/>
    <col min="515" max="515" width="40.42578125" style="211" customWidth="1"/>
    <col min="516" max="516" width="5.5703125" style="211" customWidth="1"/>
    <col min="517" max="517" width="8.5703125" style="211" customWidth="1"/>
    <col min="518" max="518" width="9.85546875" style="211" customWidth="1"/>
    <col min="519" max="519" width="13.85546875" style="211" customWidth="1"/>
    <col min="520" max="520" width="11.7109375" style="211" customWidth="1"/>
    <col min="521" max="521" width="11.5703125" style="211" customWidth="1"/>
    <col min="522" max="522" width="11" style="211" customWidth="1"/>
    <col min="523" max="523" width="10.42578125" style="211" customWidth="1"/>
    <col min="524" max="524" width="75.42578125" style="211" customWidth="1"/>
    <col min="525" max="525" width="45.28515625" style="211" customWidth="1"/>
    <col min="526" max="768" width="9.140625" style="211"/>
    <col min="769" max="769" width="4.42578125" style="211" customWidth="1"/>
    <col min="770" max="770" width="11.5703125" style="211" customWidth="1"/>
    <col min="771" max="771" width="40.42578125" style="211" customWidth="1"/>
    <col min="772" max="772" width="5.5703125" style="211" customWidth="1"/>
    <col min="773" max="773" width="8.5703125" style="211" customWidth="1"/>
    <col min="774" max="774" width="9.85546875" style="211" customWidth="1"/>
    <col min="775" max="775" width="13.85546875" style="211" customWidth="1"/>
    <col min="776" max="776" width="11.7109375" style="211" customWidth="1"/>
    <col min="777" max="777" width="11.5703125" style="211" customWidth="1"/>
    <col min="778" max="778" width="11" style="211" customWidth="1"/>
    <col min="779" max="779" width="10.42578125" style="211" customWidth="1"/>
    <col min="780" max="780" width="75.42578125" style="211" customWidth="1"/>
    <col min="781" max="781" width="45.28515625" style="211" customWidth="1"/>
    <col min="782" max="1024" width="9.140625" style="211"/>
    <col min="1025" max="1025" width="4.42578125" style="211" customWidth="1"/>
    <col min="1026" max="1026" width="11.5703125" style="211" customWidth="1"/>
    <col min="1027" max="1027" width="40.42578125" style="211" customWidth="1"/>
    <col min="1028" max="1028" width="5.5703125" style="211" customWidth="1"/>
    <col min="1029" max="1029" width="8.5703125" style="211" customWidth="1"/>
    <col min="1030" max="1030" width="9.85546875" style="211" customWidth="1"/>
    <col min="1031" max="1031" width="13.85546875" style="211" customWidth="1"/>
    <col min="1032" max="1032" width="11.7109375" style="211" customWidth="1"/>
    <col min="1033" max="1033" width="11.5703125" style="211" customWidth="1"/>
    <col min="1034" max="1034" width="11" style="211" customWidth="1"/>
    <col min="1035" max="1035" width="10.42578125" style="211" customWidth="1"/>
    <col min="1036" max="1036" width="75.42578125" style="211" customWidth="1"/>
    <col min="1037" max="1037" width="45.28515625" style="211" customWidth="1"/>
    <col min="1038" max="1280" width="9.140625" style="211"/>
    <col min="1281" max="1281" width="4.42578125" style="211" customWidth="1"/>
    <col min="1282" max="1282" width="11.5703125" style="211" customWidth="1"/>
    <col min="1283" max="1283" width="40.42578125" style="211" customWidth="1"/>
    <col min="1284" max="1284" width="5.5703125" style="211" customWidth="1"/>
    <col min="1285" max="1285" width="8.5703125" style="211" customWidth="1"/>
    <col min="1286" max="1286" width="9.85546875" style="211" customWidth="1"/>
    <col min="1287" max="1287" width="13.85546875" style="211" customWidth="1"/>
    <col min="1288" max="1288" width="11.7109375" style="211" customWidth="1"/>
    <col min="1289" max="1289" width="11.5703125" style="211" customWidth="1"/>
    <col min="1290" max="1290" width="11" style="211" customWidth="1"/>
    <col min="1291" max="1291" width="10.42578125" style="211" customWidth="1"/>
    <col min="1292" max="1292" width="75.42578125" style="211" customWidth="1"/>
    <col min="1293" max="1293" width="45.28515625" style="211" customWidth="1"/>
    <col min="1294" max="1536" width="9.140625" style="211"/>
    <col min="1537" max="1537" width="4.42578125" style="211" customWidth="1"/>
    <col min="1538" max="1538" width="11.5703125" style="211" customWidth="1"/>
    <col min="1539" max="1539" width="40.42578125" style="211" customWidth="1"/>
    <col min="1540" max="1540" width="5.5703125" style="211" customWidth="1"/>
    <col min="1541" max="1541" width="8.5703125" style="211" customWidth="1"/>
    <col min="1542" max="1542" width="9.85546875" style="211" customWidth="1"/>
    <col min="1543" max="1543" width="13.85546875" style="211" customWidth="1"/>
    <col min="1544" max="1544" width="11.7109375" style="211" customWidth="1"/>
    <col min="1545" max="1545" width="11.5703125" style="211" customWidth="1"/>
    <col min="1546" max="1546" width="11" style="211" customWidth="1"/>
    <col min="1547" max="1547" width="10.42578125" style="211" customWidth="1"/>
    <col min="1548" max="1548" width="75.42578125" style="211" customWidth="1"/>
    <col min="1549" max="1549" width="45.28515625" style="211" customWidth="1"/>
    <col min="1550" max="1792" width="9.140625" style="211"/>
    <col min="1793" max="1793" width="4.42578125" style="211" customWidth="1"/>
    <col min="1794" max="1794" width="11.5703125" style="211" customWidth="1"/>
    <col min="1795" max="1795" width="40.42578125" style="211" customWidth="1"/>
    <col min="1796" max="1796" width="5.5703125" style="211" customWidth="1"/>
    <col min="1797" max="1797" width="8.5703125" style="211" customWidth="1"/>
    <col min="1798" max="1798" width="9.85546875" style="211" customWidth="1"/>
    <col min="1799" max="1799" width="13.85546875" style="211" customWidth="1"/>
    <col min="1800" max="1800" width="11.7109375" style="211" customWidth="1"/>
    <col min="1801" max="1801" width="11.5703125" style="211" customWidth="1"/>
    <col min="1802" max="1802" width="11" style="211" customWidth="1"/>
    <col min="1803" max="1803" width="10.42578125" style="211" customWidth="1"/>
    <col min="1804" max="1804" width="75.42578125" style="211" customWidth="1"/>
    <col min="1805" max="1805" width="45.28515625" style="211" customWidth="1"/>
    <col min="1806" max="2048" width="9.140625" style="211"/>
    <col min="2049" max="2049" width="4.42578125" style="211" customWidth="1"/>
    <col min="2050" max="2050" width="11.5703125" style="211" customWidth="1"/>
    <col min="2051" max="2051" width="40.42578125" style="211" customWidth="1"/>
    <col min="2052" max="2052" width="5.5703125" style="211" customWidth="1"/>
    <col min="2053" max="2053" width="8.5703125" style="211" customWidth="1"/>
    <col min="2054" max="2054" width="9.85546875" style="211" customWidth="1"/>
    <col min="2055" max="2055" width="13.85546875" style="211" customWidth="1"/>
    <col min="2056" max="2056" width="11.7109375" style="211" customWidth="1"/>
    <col min="2057" max="2057" width="11.5703125" style="211" customWidth="1"/>
    <col min="2058" max="2058" width="11" style="211" customWidth="1"/>
    <col min="2059" max="2059" width="10.42578125" style="211" customWidth="1"/>
    <col min="2060" max="2060" width="75.42578125" style="211" customWidth="1"/>
    <col min="2061" max="2061" width="45.28515625" style="211" customWidth="1"/>
    <col min="2062" max="2304" width="9.140625" style="211"/>
    <col min="2305" max="2305" width="4.42578125" style="211" customWidth="1"/>
    <col min="2306" max="2306" width="11.5703125" style="211" customWidth="1"/>
    <col min="2307" max="2307" width="40.42578125" style="211" customWidth="1"/>
    <col min="2308" max="2308" width="5.5703125" style="211" customWidth="1"/>
    <col min="2309" max="2309" width="8.5703125" style="211" customWidth="1"/>
    <col min="2310" max="2310" width="9.85546875" style="211" customWidth="1"/>
    <col min="2311" max="2311" width="13.85546875" style="211" customWidth="1"/>
    <col min="2312" max="2312" width="11.7109375" style="211" customWidth="1"/>
    <col min="2313" max="2313" width="11.5703125" style="211" customWidth="1"/>
    <col min="2314" max="2314" width="11" style="211" customWidth="1"/>
    <col min="2315" max="2315" width="10.42578125" style="211" customWidth="1"/>
    <col min="2316" max="2316" width="75.42578125" style="211" customWidth="1"/>
    <col min="2317" max="2317" width="45.28515625" style="211" customWidth="1"/>
    <col min="2318" max="2560" width="9.140625" style="211"/>
    <col min="2561" max="2561" width="4.42578125" style="211" customWidth="1"/>
    <col min="2562" max="2562" width="11.5703125" style="211" customWidth="1"/>
    <col min="2563" max="2563" width="40.42578125" style="211" customWidth="1"/>
    <col min="2564" max="2564" width="5.5703125" style="211" customWidth="1"/>
    <col min="2565" max="2565" width="8.5703125" style="211" customWidth="1"/>
    <col min="2566" max="2566" width="9.85546875" style="211" customWidth="1"/>
    <col min="2567" max="2567" width="13.85546875" style="211" customWidth="1"/>
    <col min="2568" max="2568" width="11.7109375" style="211" customWidth="1"/>
    <col min="2569" max="2569" width="11.5703125" style="211" customWidth="1"/>
    <col min="2570" max="2570" width="11" style="211" customWidth="1"/>
    <col min="2571" max="2571" width="10.42578125" style="211" customWidth="1"/>
    <col min="2572" max="2572" width="75.42578125" style="211" customWidth="1"/>
    <col min="2573" max="2573" width="45.28515625" style="211" customWidth="1"/>
    <col min="2574" max="2816" width="9.140625" style="211"/>
    <col min="2817" max="2817" width="4.42578125" style="211" customWidth="1"/>
    <col min="2818" max="2818" width="11.5703125" style="211" customWidth="1"/>
    <col min="2819" max="2819" width="40.42578125" style="211" customWidth="1"/>
    <col min="2820" max="2820" width="5.5703125" style="211" customWidth="1"/>
    <col min="2821" max="2821" width="8.5703125" style="211" customWidth="1"/>
    <col min="2822" max="2822" width="9.85546875" style="211" customWidth="1"/>
    <col min="2823" max="2823" width="13.85546875" style="211" customWidth="1"/>
    <col min="2824" max="2824" width="11.7109375" style="211" customWidth="1"/>
    <col min="2825" max="2825" width="11.5703125" style="211" customWidth="1"/>
    <col min="2826" max="2826" width="11" style="211" customWidth="1"/>
    <col min="2827" max="2827" width="10.42578125" style="211" customWidth="1"/>
    <col min="2828" max="2828" width="75.42578125" style="211" customWidth="1"/>
    <col min="2829" max="2829" width="45.28515625" style="211" customWidth="1"/>
    <col min="2830" max="3072" width="9.140625" style="211"/>
    <col min="3073" max="3073" width="4.42578125" style="211" customWidth="1"/>
    <col min="3074" max="3074" width="11.5703125" style="211" customWidth="1"/>
    <col min="3075" max="3075" width="40.42578125" style="211" customWidth="1"/>
    <col min="3076" max="3076" width="5.5703125" style="211" customWidth="1"/>
    <col min="3077" max="3077" width="8.5703125" style="211" customWidth="1"/>
    <col min="3078" max="3078" width="9.85546875" style="211" customWidth="1"/>
    <col min="3079" max="3079" width="13.85546875" style="211" customWidth="1"/>
    <col min="3080" max="3080" width="11.7109375" style="211" customWidth="1"/>
    <col min="3081" max="3081" width="11.5703125" style="211" customWidth="1"/>
    <col min="3082" max="3082" width="11" style="211" customWidth="1"/>
    <col min="3083" max="3083" width="10.42578125" style="211" customWidth="1"/>
    <col min="3084" max="3084" width="75.42578125" style="211" customWidth="1"/>
    <col min="3085" max="3085" width="45.28515625" style="211" customWidth="1"/>
    <col min="3086" max="3328" width="9.140625" style="211"/>
    <col min="3329" max="3329" width="4.42578125" style="211" customWidth="1"/>
    <col min="3330" max="3330" width="11.5703125" style="211" customWidth="1"/>
    <col min="3331" max="3331" width="40.42578125" style="211" customWidth="1"/>
    <col min="3332" max="3332" width="5.5703125" style="211" customWidth="1"/>
    <col min="3333" max="3333" width="8.5703125" style="211" customWidth="1"/>
    <col min="3334" max="3334" width="9.85546875" style="211" customWidth="1"/>
    <col min="3335" max="3335" width="13.85546875" style="211" customWidth="1"/>
    <col min="3336" max="3336" width="11.7109375" style="211" customWidth="1"/>
    <col min="3337" max="3337" width="11.5703125" style="211" customWidth="1"/>
    <col min="3338" max="3338" width="11" style="211" customWidth="1"/>
    <col min="3339" max="3339" width="10.42578125" style="211" customWidth="1"/>
    <col min="3340" max="3340" width="75.42578125" style="211" customWidth="1"/>
    <col min="3341" max="3341" width="45.28515625" style="211" customWidth="1"/>
    <col min="3342" max="3584" width="9.140625" style="211"/>
    <col min="3585" max="3585" width="4.42578125" style="211" customWidth="1"/>
    <col min="3586" max="3586" width="11.5703125" style="211" customWidth="1"/>
    <col min="3587" max="3587" width="40.42578125" style="211" customWidth="1"/>
    <col min="3588" max="3588" width="5.5703125" style="211" customWidth="1"/>
    <col min="3589" max="3589" width="8.5703125" style="211" customWidth="1"/>
    <col min="3590" max="3590" width="9.85546875" style="211" customWidth="1"/>
    <col min="3591" max="3591" width="13.85546875" style="211" customWidth="1"/>
    <col min="3592" max="3592" width="11.7109375" style="211" customWidth="1"/>
    <col min="3593" max="3593" width="11.5703125" style="211" customWidth="1"/>
    <col min="3594" max="3594" width="11" style="211" customWidth="1"/>
    <col min="3595" max="3595" width="10.42578125" style="211" customWidth="1"/>
    <col min="3596" max="3596" width="75.42578125" style="211" customWidth="1"/>
    <col min="3597" max="3597" width="45.28515625" style="211" customWidth="1"/>
    <col min="3598" max="3840" width="9.140625" style="211"/>
    <col min="3841" max="3841" width="4.42578125" style="211" customWidth="1"/>
    <col min="3842" max="3842" width="11.5703125" style="211" customWidth="1"/>
    <col min="3843" max="3843" width="40.42578125" style="211" customWidth="1"/>
    <col min="3844" max="3844" width="5.5703125" style="211" customWidth="1"/>
    <col min="3845" max="3845" width="8.5703125" style="211" customWidth="1"/>
    <col min="3846" max="3846" width="9.85546875" style="211" customWidth="1"/>
    <col min="3847" max="3847" width="13.85546875" style="211" customWidth="1"/>
    <col min="3848" max="3848" width="11.7109375" style="211" customWidth="1"/>
    <col min="3849" max="3849" width="11.5703125" style="211" customWidth="1"/>
    <col min="3850" max="3850" width="11" style="211" customWidth="1"/>
    <col min="3851" max="3851" width="10.42578125" style="211" customWidth="1"/>
    <col min="3852" max="3852" width="75.42578125" style="211" customWidth="1"/>
    <col min="3853" max="3853" width="45.28515625" style="211" customWidth="1"/>
    <col min="3854" max="4096" width="9.140625" style="211"/>
    <col min="4097" max="4097" width="4.42578125" style="211" customWidth="1"/>
    <col min="4098" max="4098" width="11.5703125" style="211" customWidth="1"/>
    <col min="4099" max="4099" width="40.42578125" style="211" customWidth="1"/>
    <col min="4100" max="4100" width="5.5703125" style="211" customWidth="1"/>
    <col min="4101" max="4101" width="8.5703125" style="211" customWidth="1"/>
    <col min="4102" max="4102" width="9.85546875" style="211" customWidth="1"/>
    <col min="4103" max="4103" width="13.85546875" style="211" customWidth="1"/>
    <col min="4104" max="4104" width="11.7109375" style="211" customWidth="1"/>
    <col min="4105" max="4105" width="11.5703125" style="211" customWidth="1"/>
    <col min="4106" max="4106" width="11" style="211" customWidth="1"/>
    <col min="4107" max="4107" width="10.42578125" style="211" customWidth="1"/>
    <col min="4108" max="4108" width="75.42578125" style="211" customWidth="1"/>
    <col min="4109" max="4109" width="45.28515625" style="211" customWidth="1"/>
    <col min="4110" max="4352" width="9.140625" style="211"/>
    <col min="4353" max="4353" width="4.42578125" style="211" customWidth="1"/>
    <col min="4354" max="4354" width="11.5703125" style="211" customWidth="1"/>
    <col min="4355" max="4355" width="40.42578125" style="211" customWidth="1"/>
    <col min="4356" max="4356" width="5.5703125" style="211" customWidth="1"/>
    <col min="4357" max="4357" width="8.5703125" style="211" customWidth="1"/>
    <col min="4358" max="4358" width="9.85546875" style="211" customWidth="1"/>
    <col min="4359" max="4359" width="13.85546875" style="211" customWidth="1"/>
    <col min="4360" max="4360" width="11.7109375" style="211" customWidth="1"/>
    <col min="4361" max="4361" width="11.5703125" style="211" customWidth="1"/>
    <col min="4362" max="4362" width="11" style="211" customWidth="1"/>
    <col min="4363" max="4363" width="10.42578125" style="211" customWidth="1"/>
    <col min="4364" max="4364" width="75.42578125" style="211" customWidth="1"/>
    <col min="4365" max="4365" width="45.28515625" style="211" customWidth="1"/>
    <col min="4366" max="4608" width="9.140625" style="211"/>
    <col min="4609" max="4609" width="4.42578125" style="211" customWidth="1"/>
    <col min="4610" max="4610" width="11.5703125" style="211" customWidth="1"/>
    <col min="4611" max="4611" width="40.42578125" style="211" customWidth="1"/>
    <col min="4612" max="4612" width="5.5703125" style="211" customWidth="1"/>
    <col min="4613" max="4613" width="8.5703125" style="211" customWidth="1"/>
    <col min="4614" max="4614" width="9.85546875" style="211" customWidth="1"/>
    <col min="4615" max="4615" width="13.85546875" style="211" customWidth="1"/>
    <col min="4616" max="4616" width="11.7109375" style="211" customWidth="1"/>
    <col min="4617" max="4617" width="11.5703125" style="211" customWidth="1"/>
    <col min="4618" max="4618" width="11" style="211" customWidth="1"/>
    <col min="4619" max="4619" width="10.42578125" style="211" customWidth="1"/>
    <col min="4620" max="4620" width="75.42578125" style="211" customWidth="1"/>
    <col min="4621" max="4621" width="45.28515625" style="211" customWidth="1"/>
    <col min="4622" max="4864" width="9.140625" style="211"/>
    <col min="4865" max="4865" width="4.42578125" style="211" customWidth="1"/>
    <col min="4866" max="4866" width="11.5703125" style="211" customWidth="1"/>
    <col min="4867" max="4867" width="40.42578125" style="211" customWidth="1"/>
    <col min="4868" max="4868" width="5.5703125" style="211" customWidth="1"/>
    <col min="4869" max="4869" width="8.5703125" style="211" customWidth="1"/>
    <col min="4870" max="4870" width="9.85546875" style="211" customWidth="1"/>
    <col min="4871" max="4871" width="13.85546875" style="211" customWidth="1"/>
    <col min="4872" max="4872" width="11.7109375" style="211" customWidth="1"/>
    <col min="4873" max="4873" width="11.5703125" style="211" customWidth="1"/>
    <col min="4874" max="4874" width="11" style="211" customWidth="1"/>
    <col min="4875" max="4875" width="10.42578125" style="211" customWidth="1"/>
    <col min="4876" max="4876" width="75.42578125" style="211" customWidth="1"/>
    <col min="4877" max="4877" width="45.28515625" style="211" customWidth="1"/>
    <col min="4878" max="5120" width="9.140625" style="211"/>
    <col min="5121" max="5121" width="4.42578125" style="211" customWidth="1"/>
    <col min="5122" max="5122" width="11.5703125" style="211" customWidth="1"/>
    <col min="5123" max="5123" width="40.42578125" style="211" customWidth="1"/>
    <col min="5124" max="5124" width="5.5703125" style="211" customWidth="1"/>
    <col min="5125" max="5125" width="8.5703125" style="211" customWidth="1"/>
    <col min="5126" max="5126" width="9.85546875" style="211" customWidth="1"/>
    <col min="5127" max="5127" width="13.85546875" style="211" customWidth="1"/>
    <col min="5128" max="5128" width="11.7109375" style="211" customWidth="1"/>
    <col min="5129" max="5129" width="11.5703125" style="211" customWidth="1"/>
    <col min="5130" max="5130" width="11" style="211" customWidth="1"/>
    <col min="5131" max="5131" width="10.42578125" style="211" customWidth="1"/>
    <col min="5132" max="5132" width="75.42578125" style="211" customWidth="1"/>
    <col min="5133" max="5133" width="45.28515625" style="211" customWidth="1"/>
    <col min="5134" max="5376" width="9.140625" style="211"/>
    <col min="5377" max="5377" width="4.42578125" style="211" customWidth="1"/>
    <col min="5378" max="5378" width="11.5703125" style="211" customWidth="1"/>
    <col min="5379" max="5379" width="40.42578125" style="211" customWidth="1"/>
    <col min="5380" max="5380" width="5.5703125" style="211" customWidth="1"/>
    <col min="5381" max="5381" width="8.5703125" style="211" customWidth="1"/>
    <col min="5382" max="5382" width="9.85546875" style="211" customWidth="1"/>
    <col min="5383" max="5383" width="13.85546875" style="211" customWidth="1"/>
    <col min="5384" max="5384" width="11.7109375" style="211" customWidth="1"/>
    <col min="5385" max="5385" width="11.5703125" style="211" customWidth="1"/>
    <col min="5386" max="5386" width="11" style="211" customWidth="1"/>
    <col min="5387" max="5387" width="10.42578125" style="211" customWidth="1"/>
    <col min="5388" max="5388" width="75.42578125" style="211" customWidth="1"/>
    <col min="5389" max="5389" width="45.28515625" style="211" customWidth="1"/>
    <col min="5390" max="5632" width="9.140625" style="211"/>
    <col min="5633" max="5633" width="4.42578125" style="211" customWidth="1"/>
    <col min="5634" max="5634" width="11.5703125" style="211" customWidth="1"/>
    <col min="5635" max="5635" width="40.42578125" style="211" customWidth="1"/>
    <col min="5636" max="5636" width="5.5703125" style="211" customWidth="1"/>
    <col min="5637" max="5637" width="8.5703125" style="211" customWidth="1"/>
    <col min="5638" max="5638" width="9.85546875" style="211" customWidth="1"/>
    <col min="5639" max="5639" width="13.85546875" style="211" customWidth="1"/>
    <col min="5640" max="5640" width="11.7109375" style="211" customWidth="1"/>
    <col min="5641" max="5641" width="11.5703125" style="211" customWidth="1"/>
    <col min="5642" max="5642" width="11" style="211" customWidth="1"/>
    <col min="5643" max="5643" width="10.42578125" style="211" customWidth="1"/>
    <col min="5644" max="5644" width="75.42578125" style="211" customWidth="1"/>
    <col min="5645" max="5645" width="45.28515625" style="211" customWidth="1"/>
    <col min="5646" max="5888" width="9.140625" style="211"/>
    <col min="5889" max="5889" width="4.42578125" style="211" customWidth="1"/>
    <col min="5890" max="5890" width="11.5703125" style="211" customWidth="1"/>
    <col min="5891" max="5891" width="40.42578125" style="211" customWidth="1"/>
    <col min="5892" max="5892" width="5.5703125" style="211" customWidth="1"/>
    <col min="5893" max="5893" width="8.5703125" style="211" customWidth="1"/>
    <col min="5894" max="5894" width="9.85546875" style="211" customWidth="1"/>
    <col min="5895" max="5895" width="13.85546875" style="211" customWidth="1"/>
    <col min="5896" max="5896" width="11.7109375" style="211" customWidth="1"/>
    <col min="5897" max="5897" width="11.5703125" style="211" customWidth="1"/>
    <col min="5898" max="5898" width="11" style="211" customWidth="1"/>
    <col min="5899" max="5899" width="10.42578125" style="211" customWidth="1"/>
    <col min="5900" max="5900" width="75.42578125" style="211" customWidth="1"/>
    <col min="5901" max="5901" width="45.28515625" style="211" customWidth="1"/>
    <col min="5902" max="6144" width="9.140625" style="211"/>
    <col min="6145" max="6145" width="4.42578125" style="211" customWidth="1"/>
    <col min="6146" max="6146" width="11.5703125" style="211" customWidth="1"/>
    <col min="6147" max="6147" width="40.42578125" style="211" customWidth="1"/>
    <col min="6148" max="6148" width="5.5703125" style="211" customWidth="1"/>
    <col min="6149" max="6149" width="8.5703125" style="211" customWidth="1"/>
    <col min="6150" max="6150" width="9.85546875" style="211" customWidth="1"/>
    <col min="6151" max="6151" width="13.85546875" style="211" customWidth="1"/>
    <col min="6152" max="6152" width="11.7109375" style="211" customWidth="1"/>
    <col min="6153" max="6153" width="11.5703125" style="211" customWidth="1"/>
    <col min="6154" max="6154" width="11" style="211" customWidth="1"/>
    <col min="6155" max="6155" width="10.42578125" style="211" customWidth="1"/>
    <col min="6156" max="6156" width="75.42578125" style="211" customWidth="1"/>
    <col min="6157" max="6157" width="45.28515625" style="211" customWidth="1"/>
    <col min="6158" max="6400" width="9.140625" style="211"/>
    <col min="6401" max="6401" width="4.42578125" style="211" customWidth="1"/>
    <col min="6402" max="6402" width="11.5703125" style="211" customWidth="1"/>
    <col min="6403" max="6403" width="40.42578125" style="211" customWidth="1"/>
    <col min="6404" max="6404" width="5.5703125" style="211" customWidth="1"/>
    <col min="6405" max="6405" width="8.5703125" style="211" customWidth="1"/>
    <col min="6406" max="6406" width="9.85546875" style="211" customWidth="1"/>
    <col min="6407" max="6407" width="13.85546875" style="211" customWidth="1"/>
    <col min="6408" max="6408" width="11.7109375" style="211" customWidth="1"/>
    <col min="6409" max="6409" width="11.5703125" style="211" customWidth="1"/>
    <col min="6410" max="6410" width="11" style="211" customWidth="1"/>
    <col min="6411" max="6411" width="10.42578125" style="211" customWidth="1"/>
    <col min="6412" max="6412" width="75.42578125" style="211" customWidth="1"/>
    <col min="6413" max="6413" width="45.28515625" style="211" customWidth="1"/>
    <col min="6414" max="6656" width="9.140625" style="211"/>
    <col min="6657" max="6657" width="4.42578125" style="211" customWidth="1"/>
    <col min="6658" max="6658" width="11.5703125" style="211" customWidth="1"/>
    <col min="6659" max="6659" width="40.42578125" style="211" customWidth="1"/>
    <col min="6660" max="6660" width="5.5703125" style="211" customWidth="1"/>
    <col min="6661" max="6661" width="8.5703125" style="211" customWidth="1"/>
    <col min="6662" max="6662" width="9.85546875" style="211" customWidth="1"/>
    <col min="6663" max="6663" width="13.85546875" style="211" customWidth="1"/>
    <col min="6664" max="6664" width="11.7109375" style="211" customWidth="1"/>
    <col min="6665" max="6665" width="11.5703125" style="211" customWidth="1"/>
    <col min="6666" max="6666" width="11" style="211" customWidth="1"/>
    <col min="6667" max="6667" width="10.42578125" style="211" customWidth="1"/>
    <col min="6668" max="6668" width="75.42578125" style="211" customWidth="1"/>
    <col min="6669" max="6669" width="45.28515625" style="211" customWidth="1"/>
    <col min="6670" max="6912" width="9.140625" style="211"/>
    <col min="6913" max="6913" width="4.42578125" style="211" customWidth="1"/>
    <col min="6914" max="6914" width="11.5703125" style="211" customWidth="1"/>
    <col min="6915" max="6915" width="40.42578125" style="211" customWidth="1"/>
    <col min="6916" max="6916" width="5.5703125" style="211" customWidth="1"/>
    <col min="6917" max="6917" width="8.5703125" style="211" customWidth="1"/>
    <col min="6918" max="6918" width="9.85546875" style="211" customWidth="1"/>
    <col min="6919" max="6919" width="13.85546875" style="211" customWidth="1"/>
    <col min="6920" max="6920" width="11.7109375" style="211" customWidth="1"/>
    <col min="6921" max="6921" width="11.5703125" style="211" customWidth="1"/>
    <col min="6922" max="6922" width="11" style="211" customWidth="1"/>
    <col min="6923" max="6923" width="10.42578125" style="211" customWidth="1"/>
    <col min="6924" max="6924" width="75.42578125" style="211" customWidth="1"/>
    <col min="6925" max="6925" width="45.28515625" style="211" customWidth="1"/>
    <col min="6926" max="7168" width="9.140625" style="211"/>
    <col min="7169" max="7169" width="4.42578125" style="211" customWidth="1"/>
    <col min="7170" max="7170" width="11.5703125" style="211" customWidth="1"/>
    <col min="7171" max="7171" width="40.42578125" style="211" customWidth="1"/>
    <col min="7172" max="7172" width="5.5703125" style="211" customWidth="1"/>
    <col min="7173" max="7173" width="8.5703125" style="211" customWidth="1"/>
    <col min="7174" max="7174" width="9.85546875" style="211" customWidth="1"/>
    <col min="7175" max="7175" width="13.85546875" style="211" customWidth="1"/>
    <col min="7176" max="7176" width="11.7109375" style="211" customWidth="1"/>
    <col min="7177" max="7177" width="11.5703125" style="211" customWidth="1"/>
    <col min="7178" max="7178" width="11" style="211" customWidth="1"/>
    <col min="7179" max="7179" width="10.42578125" style="211" customWidth="1"/>
    <col min="7180" max="7180" width="75.42578125" style="211" customWidth="1"/>
    <col min="7181" max="7181" width="45.28515625" style="211" customWidth="1"/>
    <col min="7182" max="7424" width="9.140625" style="211"/>
    <col min="7425" max="7425" width="4.42578125" style="211" customWidth="1"/>
    <col min="7426" max="7426" width="11.5703125" style="211" customWidth="1"/>
    <col min="7427" max="7427" width="40.42578125" style="211" customWidth="1"/>
    <col min="7428" max="7428" width="5.5703125" style="211" customWidth="1"/>
    <col min="7429" max="7429" width="8.5703125" style="211" customWidth="1"/>
    <col min="7430" max="7430" width="9.85546875" style="211" customWidth="1"/>
    <col min="7431" max="7431" width="13.85546875" style="211" customWidth="1"/>
    <col min="7432" max="7432" width="11.7109375" style="211" customWidth="1"/>
    <col min="7433" max="7433" width="11.5703125" style="211" customWidth="1"/>
    <col min="7434" max="7434" width="11" style="211" customWidth="1"/>
    <col min="7435" max="7435" width="10.42578125" style="211" customWidth="1"/>
    <col min="7436" max="7436" width="75.42578125" style="211" customWidth="1"/>
    <col min="7437" max="7437" width="45.28515625" style="211" customWidth="1"/>
    <col min="7438" max="7680" width="9.140625" style="211"/>
    <col min="7681" max="7681" width="4.42578125" style="211" customWidth="1"/>
    <col min="7682" max="7682" width="11.5703125" style="211" customWidth="1"/>
    <col min="7683" max="7683" width="40.42578125" style="211" customWidth="1"/>
    <col min="7684" max="7684" width="5.5703125" style="211" customWidth="1"/>
    <col min="7685" max="7685" width="8.5703125" style="211" customWidth="1"/>
    <col min="7686" max="7686" width="9.85546875" style="211" customWidth="1"/>
    <col min="7687" max="7687" width="13.85546875" style="211" customWidth="1"/>
    <col min="7688" max="7688" width="11.7109375" style="211" customWidth="1"/>
    <col min="7689" max="7689" width="11.5703125" style="211" customWidth="1"/>
    <col min="7690" max="7690" width="11" style="211" customWidth="1"/>
    <col min="7691" max="7691" width="10.42578125" style="211" customWidth="1"/>
    <col min="7692" max="7692" width="75.42578125" style="211" customWidth="1"/>
    <col min="7693" max="7693" width="45.28515625" style="211" customWidth="1"/>
    <col min="7694" max="7936" width="9.140625" style="211"/>
    <col min="7937" max="7937" width="4.42578125" style="211" customWidth="1"/>
    <col min="7938" max="7938" width="11.5703125" style="211" customWidth="1"/>
    <col min="7939" max="7939" width="40.42578125" style="211" customWidth="1"/>
    <col min="7940" max="7940" width="5.5703125" style="211" customWidth="1"/>
    <col min="7941" max="7941" width="8.5703125" style="211" customWidth="1"/>
    <col min="7942" max="7942" width="9.85546875" style="211" customWidth="1"/>
    <col min="7943" max="7943" width="13.85546875" style="211" customWidth="1"/>
    <col min="7944" max="7944" width="11.7109375" style="211" customWidth="1"/>
    <col min="7945" max="7945" width="11.5703125" style="211" customWidth="1"/>
    <col min="7946" max="7946" width="11" style="211" customWidth="1"/>
    <col min="7947" max="7947" width="10.42578125" style="211" customWidth="1"/>
    <col min="7948" max="7948" width="75.42578125" style="211" customWidth="1"/>
    <col min="7949" max="7949" width="45.28515625" style="211" customWidth="1"/>
    <col min="7950" max="8192" width="9.140625" style="211"/>
    <col min="8193" max="8193" width="4.42578125" style="211" customWidth="1"/>
    <col min="8194" max="8194" width="11.5703125" style="211" customWidth="1"/>
    <col min="8195" max="8195" width="40.42578125" style="211" customWidth="1"/>
    <col min="8196" max="8196" width="5.5703125" style="211" customWidth="1"/>
    <col min="8197" max="8197" width="8.5703125" style="211" customWidth="1"/>
    <col min="8198" max="8198" width="9.85546875" style="211" customWidth="1"/>
    <col min="8199" max="8199" width="13.85546875" style="211" customWidth="1"/>
    <col min="8200" max="8200" width="11.7109375" style="211" customWidth="1"/>
    <col min="8201" max="8201" width="11.5703125" style="211" customWidth="1"/>
    <col min="8202" max="8202" width="11" style="211" customWidth="1"/>
    <col min="8203" max="8203" width="10.42578125" style="211" customWidth="1"/>
    <col min="8204" max="8204" width="75.42578125" style="211" customWidth="1"/>
    <col min="8205" max="8205" width="45.28515625" style="211" customWidth="1"/>
    <col min="8206" max="8448" width="9.140625" style="211"/>
    <col min="8449" max="8449" width="4.42578125" style="211" customWidth="1"/>
    <col min="8450" max="8450" width="11.5703125" style="211" customWidth="1"/>
    <col min="8451" max="8451" width="40.42578125" style="211" customWidth="1"/>
    <col min="8452" max="8452" width="5.5703125" style="211" customWidth="1"/>
    <col min="8453" max="8453" width="8.5703125" style="211" customWidth="1"/>
    <col min="8454" max="8454" width="9.85546875" style="211" customWidth="1"/>
    <col min="8455" max="8455" width="13.85546875" style="211" customWidth="1"/>
    <col min="8456" max="8456" width="11.7109375" style="211" customWidth="1"/>
    <col min="8457" max="8457" width="11.5703125" style="211" customWidth="1"/>
    <col min="8458" max="8458" width="11" style="211" customWidth="1"/>
    <col min="8459" max="8459" width="10.42578125" style="211" customWidth="1"/>
    <col min="8460" max="8460" width="75.42578125" style="211" customWidth="1"/>
    <col min="8461" max="8461" width="45.28515625" style="211" customWidth="1"/>
    <col min="8462" max="8704" width="9.140625" style="211"/>
    <col min="8705" max="8705" width="4.42578125" style="211" customWidth="1"/>
    <col min="8706" max="8706" width="11.5703125" style="211" customWidth="1"/>
    <col min="8707" max="8707" width="40.42578125" style="211" customWidth="1"/>
    <col min="8708" max="8708" width="5.5703125" style="211" customWidth="1"/>
    <col min="8709" max="8709" width="8.5703125" style="211" customWidth="1"/>
    <col min="8710" max="8710" width="9.85546875" style="211" customWidth="1"/>
    <col min="8711" max="8711" width="13.85546875" style="211" customWidth="1"/>
    <col min="8712" max="8712" width="11.7109375" style="211" customWidth="1"/>
    <col min="8713" max="8713" width="11.5703125" style="211" customWidth="1"/>
    <col min="8714" max="8714" width="11" style="211" customWidth="1"/>
    <col min="8715" max="8715" width="10.42578125" style="211" customWidth="1"/>
    <col min="8716" max="8716" width="75.42578125" style="211" customWidth="1"/>
    <col min="8717" max="8717" width="45.28515625" style="211" customWidth="1"/>
    <col min="8718" max="8960" width="9.140625" style="211"/>
    <col min="8961" max="8961" width="4.42578125" style="211" customWidth="1"/>
    <col min="8962" max="8962" width="11.5703125" style="211" customWidth="1"/>
    <col min="8963" max="8963" width="40.42578125" style="211" customWidth="1"/>
    <col min="8964" max="8964" width="5.5703125" style="211" customWidth="1"/>
    <col min="8965" max="8965" width="8.5703125" style="211" customWidth="1"/>
    <col min="8966" max="8966" width="9.85546875" style="211" customWidth="1"/>
    <col min="8967" max="8967" width="13.85546875" style="211" customWidth="1"/>
    <col min="8968" max="8968" width="11.7109375" style="211" customWidth="1"/>
    <col min="8969" max="8969" width="11.5703125" style="211" customWidth="1"/>
    <col min="8970" max="8970" width="11" style="211" customWidth="1"/>
    <col min="8971" max="8971" width="10.42578125" style="211" customWidth="1"/>
    <col min="8972" max="8972" width="75.42578125" style="211" customWidth="1"/>
    <col min="8973" max="8973" width="45.28515625" style="211" customWidth="1"/>
    <col min="8974" max="9216" width="9.140625" style="211"/>
    <col min="9217" max="9217" width="4.42578125" style="211" customWidth="1"/>
    <col min="9218" max="9218" width="11.5703125" style="211" customWidth="1"/>
    <col min="9219" max="9219" width="40.42578125" style="211" customWidth="1"/>
    <col min="9220" max="9220" width="5.5703125" style="211" customWidth="1"/>
    <col min="9221" max="9221" width="8.5703125" style="211" customWidth="1"/>
    <col min="9222" max="9222" width="9.85546875" style="211" customWidth="1"/>
    <col min="9223" max="9223" width="13.85546875" style="211" customWidth="1"/>
    <col min="9224" max="9224" width="11.7109375" style="211" customWidth="1"/>
    <col min="9225" max="9225" width="11.5703125" style="211" customWidth="1"/>
    <col min="9226" max="9226" width="11" style="211" customWidth="1"/>
    <col min="9227" max="9227" width="10.42578125" style="211" customWidth="1"/>
    <col min="9228" max="9228" width="75.42578125" style="211" customWidth="1"/>
    <col min="9229" max="9229" width="45.28515625" style="211" customWidth="1"/>
    <col min="9230" max="9472" width="9.140625" style="211"/>
    <col min="9473" max="9473" width="4.42578125" style="211" customWidth="1"/>
    <col min="9474" max="9474" width="11.5703125" style="211" customWidth="1"/>
    <col min="9475" max="9475" width="40.42578125" style="211" customWidth="1"/>
    <col min="9476" max="9476" width="5.5703125" style="211" customWidth="1"/>
    <col min="9477" max="9477" width="8.5703125" style="211" customWidth="1"/>
    <col min="9478" max="9478" width="9.85546875" style="211" customWidth="1"/>
    <col min="9479" max="9479" width="13.85546875" style="211" customWidth="1"/>
    <col min="9480" max="9480" width="11.7109375" style="211" customWidth="1"/>
    <col min="9481" max="9481" width="11.5703125" style="211" customWidth="1"/>
    <col min="9482" max="9482" width="11" style="211" customWidth="1"/>
    <col min="9483" max="9483" width="10.42578125" style="211" customWidth="1"/>
    <col min="9484" max="9484" width="75.42578125" style="211" customWidth="1"/>
    <col min="9485" max="9485" width="45.28515625" style="211" customWidth="1"/>
    <col min="9486" max="9728" width="9.140625" style="211"/>
    <col min="9729" max="9729" width="4.42578125" style="211" customWidth="1"/>
    <col min="9730" max="9730" width="11.5703125" style="211" customWidth="1"/>
    <col min="9731" max="9731" width="40.42578125" style="211" customWidth="1"/>
    <col min="9732" max="9732" width="5.5703125" style="211" customWidth="1"/>
    <col min="9733" max="9733" width="8.5703125" style="211" customWidth="1"/>
    <col min="9734" max="9734" width="9.85546875" style="211" customWidth="1"/>
    <col min="9735" max="9735" width="13.85546875" style="211" customWidth="1"/>
    <col min="9736" max="9736" width="11.7109375" style="211" customWidth="1"/>
    <col min="9737" max="9737" width="11.5703125" style="211" customWidth="1"/>
    <col min="9738" max="9738" width="11" style="211" customWidth="1"/>
    <col min="9739" max="9739" width="10.42578125" style="211" customWidth="1"/>
    <col min="9740" max="9740" width="75.42578125" style="211" customWidth="1"/>
    <col min="9741" max="9741" width="45.28515625" style="211" customWidth="1"/>
    <col min="9742" max="9984" width="9.140625" style="211"/>
    <col min="9985" max="9985" width="4.42578125" style="211" customWidth="1"/>
    <col min="9986" max="9986" width="11.5703125" style="211" customWidth="1"/>
    <col min="9987" max="9987" width="40.42578125" style="211" customWidth="1"/>
    <col min="9988" max="9988" width="5.5703125" style="211" customWidth="1"/>
    <col min="9989" max="9989" width="8.5703125" style="211" customWidth="1"/>
    <col min="9990" max="9990" width="9.85546875" style="211" customWidth="1"/>
    <col min="9991" max="9991" width="13.85546875" style="211" customWidth="1"/>
    <col min="9992" max="9992" width="11.7109375" style="211" customWidth="1"/>
    <col min="9993" max="9993" width="11.5703125" style="211" customWidth="1"/>
    <col min="9994" max="9994" width="11" style="211" customWidth="1"/>
    <col min="9995" max="9995" width="10.42578125" style="211" customWidth="1"/>
    <col min="9996" max="9996" width="75.42578125" style="211" customWidth="1"/>
    <col min="9997" max="9997" width="45.28515625" style="211" customWidth="1"/>
    <col min="9998" max="10240" width="9.140625" style="211"/>
    <col min="10241" max="10241" width="4.42578125" style="211" customWidth="1"/>
    <col min="10242" max="10242" width="11.5703125" style="211" customWidth="1"/>
    <col min="10243" max="10243" width="40.42578125" style="211" customWidth="1"/>
    <col min="10244" max="10244" width="5.5703125" style="211" customWidth="1"/>
    <col min="10245" max="10245" width="8.5703125" style="211" customWidth="1"/>
    <col min="10246" max="10246" width="9.85546875" style="211" customWidth="1"/>
    <col min="10247" max="10247" width="13.85546875" style="211" customWidth="1"/>
    <col min="10248" max="10248" width="11.7109375" style="211" customWidth="1"/>
    <col min="10249" max="10249" width="11.5703125" style="211" customWidth="1"/>
    <col min="10250" max="10250" width="11" style="211" customWidth="1"/>
    <col min="10251" max="10251" width="10.42578125" style="211" customWidth="1"/>
    <col min="10252" max="10252" width="75.42578125" style="211" customWidth="1"/>
    <col min="10253" max="10253" width="45.28515625" style="211" customWidth="1"/>
    <col min="10254" max="10496" width="9.140625" style="211"/>
    <col min="10497" max="10497" width="4.42578125" style="211" customWidth="1"/>
    <col min="10498" max="10498" width="11.5703125" style="211" customWidth="1"/>
    <col min="10499" max="10499" width="40.42578125" style="211" customWidth="1"/>
    <col min="10500" max="10500" width="5.5703125" style="211" customWidth="1"/>
    <col min="10501" max="10501" width="8.5703125" style="211" customWidth="1"/>
    <col min="10502" max="10502" width="9.85546875" style="211" customWidth="1"/>
    <col min="10503" max="10503" width="13.85546875" style="211" customWidth="1"/>
    <col min="10504" max="10504" width="11.7109375" style="211" customWidth="1"/>
    <col min="10505" max="10505" width="11.5703125" style="211" customWidth="1"/>
    <col min="10506" max="10506" width="11" style="211" customWidth="1"/>
    <col min="10507" max="10507" width="10.42578125" style="211" customWidth="1"/>
    <col min="10508" max="10508" width="75.42578125" style="211" customWidth="1"/>
    <col min="10509" max="10509" width="45.28515625" style="211" customWidth="1"/>
    <col min="10510" max="10752" width="9.140625" style="211"/>
    <col min="10753" max="10753" width="4.42578125" style="211" customWidth="1"/>
    <col min="10754" max="10754" width="11.5703125" style="211" customWidth="1"/>
    <col min="10755" max="10755" width="40.42578125" style="211" customWidth="1"/>
    <col min="10756" max="10756" width="5.5703125" style="211" customWidth="1"/>
    <col min="10757" max="10757" width="8.5703125" style="211" customWidth="1"/>
    <col min="10758" max="10758" width="9.85546875" style="211" customWidth="1"/>
    <col min="10759" max="10759" width="13.85546875" style="211" customWidth="1"/>
    <col min="10760" max="10760" width="11.7109375" style="211" customWidth="1"/>
    <col min="10761" max="10761" width="11.5703125" style="211" customWidth="1"/>
    <col min="10762" max="10762" width="11" style="211" customWidth="1"/>
    <col min="10763" max="10763" width="10.42578125" style="211" customWidth="1"/>
    <col min="10764" max="10764" width="75.42578125" style="211" customWidth="1"/>
    <col min="10765" max="10765" width="45.28515625" style="211" customWidth="1"/>
    <col min="10766" max="11008" width="9.140625" style="211"/>
    <col min="11009" max="11009" width="4.42578125" style="211" customWidth="1"/>
    <col min="11010" max="11010" width="11.5703125" style="211" customWidth="1"/>
    <col min="11011" max="11011" width="40.42578125" style="211" customWidth="1"/>
    <col min="11012" max="11012" width="5.5703125" style="211" customWidth="1"/>
    <col min="11013" max="11013" width="8.5703125" style="211" customWidth="1"/>
    <col min="11014" max="11014" width="9.85546875" style="211" customWidth="1"/>
    <col min="11015" max="11015" width="13.85546875" style="211" customWidth="1"/>
    <col min="11016" max="11016" width="11.7109375" style="211" customWidth="1"/>
    <col min="11017" max="11017" width="11.5703125" style="211" customWidth="1"/>
    <col min="11018" max="11018" width="11" style="211" customWidth="1"/>
    <col min="11019" max="11019" width="10.42578125" style="211" customWidth="1"/>
    <col min="11020" max="11020" width="75.42578125" style="211" customWidth="1"/>
    <col min="11021" max="11021" width="45.28515625" style="211" customWidth="1"/>
    <col min="11022" max="11264" width="9.140625" style="211"/>
    <col min="11265" max="11265" width="4.42578125" style="211" customWidth="1"/>
    <col min="11266" max="11266" width="11.5703125" style="211" customWidth="1"/>
    <col min="11267" max="11267" width="40.42578125" style="211" customWidth="1"/>
    <col min="11268" max="11268" width="5.5703125" style="211" customWidth="1"/>
    <col min="11269" max="11269" width="8.5703125" style="211" customWidth="1"/>
    <col min="11270" max="11270" width="9.85546875" style="211" customWidth="1"/>
    <col min="11271" max="11271" width="13.85546875" style="211" customWidth="1"/>
    <col min="11272" max="11272" width="11.7109375" style="211" customWidth="1"/>
    <col min="11273" max="11273" width="11.5703125" style="211" customWidth="1"/>
    <col min="11274" max="11274" width="11" style="211" customWidth="1"/>
    <col min="11275" max="11275" width="10.42578125" style="211" customWidth="1"/>
    <col min="11276" max="11276" width="75.42578125" style="211" customWidth="1"/>
    <col min="11277" max="11277" width="45.28515625" style="211" customWidth="1"/>
    <col min="11278" max="11520" width="9.140625" style="211"/>
    <col min="11521" max="11521" width="4.42578125" style="211" customWidth="1"/>
    <col min="11522" max="11522" width="11.5703125" style="211" customWidth="1"/>
    <col min="11523" max="11523" width="40.42578125" style="211" customWidth="1"/>
    <col min="11524" max="11524" width="5.5703125" style="211" customWidth="1"/>
    <col min="11525" max="11525" width="8.5703125" style="211" customWidth="1"/>
    <col min="11526" max="11526" width="9.85546875" style="211" customWidth="1"/>
    <col min="11527" max="11527" width="13.85546875" style="211" customWidth="1"/>
    <col min="11528" max="11528" width="11.7109375" style="211" customWidth="1"/>
    <col min="11529" max="11529" width="11.5703125" style="211" customWidth="1"/>
    <col min="11530" max="11530" width="11" style="211" customWidth="1"/>
    <col min="11531" max="11531" width="10.42578125" style="211" customWidth="1"/>
    <col min="11532" max="11532" width="75.42578125" style="211" customWidth="1"/>
    <col min="11533" max="11533" width="45.28515625" style="211" customWidth="1"/>
    <col min="11534" max="11776" width="9.140625" style="211"/>
    <col min="11777" max="11777" width="4.42578125" style="211" customWidth="1"/>
    <col min="11778" max="11778" width="11.5703125" style="211" customWidth="1"/>
    <col min="11779" max="11779" width="40.42578125" style="211" customWidth="1"/>
    <col min="11780" max="11780" width="5.5703125" style="211" customWidth="1"/>
    <col min="11781" max="11781" width="8.5703125" style="211" customWidth="1"/>
    <col min="11782" max="11782" width="9.85546875" style="211" customWidth="1"/>
    <col min="11783" max="11783" width="13.85546875" style="211" customWidth="1"/>
    <col min="11784" max="11784" width="11.7109375" style="211" customWidth="1"/>
    <col min="11785" max="11785" width="11.5703125" style="211" customWidth="1"/>
    <col min="11786" max="11786" width="11" style="211" customWidth="1"/>
    <col min="11787" max="11787" width="10.42578125" style="211" customWidth="1"/>
    <col min="11788" max="11788" width="75.42578125" style="211" customWidth="1"/>
    <col min="11789" max="11789" width="45.28515625" style="211" customWidth="1"/>
    <col min="11790" max="12032" width="9.140625" style="211"/>
    <col min="12033" max="12033" width="4.42578125" style="211" customWidth="1"/>
    <col min="12034" max="12034" width="11.5703125" style="211" customWidth="1"/>
    <col min="12035" max="12035" width="40.42578125" style="211" customWidth="1"/>
    <col min="12036" max="12036" width="5.5703125" style="211" customWidth="1"/>
    <col min="12037" max="12037" width="8.5703125" style="211" customWidth="1"/>
    <col min="12038" max="12038" width="9.85546875" style="211" customWidth="1"/>
    <col min="12039" max="12039" width="13.85546875" style="211" customWidth="1"/>
    <col min="12040" max="12040" width="11.7109375" style="211" customWidth="1"/>
    <col min="12041" max="12041" width="11.5703125" style="211" customWidth="1"/>
    <col min="12042" max="12042" width="11" style="211" customWidth="1"/>
    <col min="12043" max="12043" width="10.42578125" style="211" customWidth="1"/>
    <col min="12044" max="12044" width="75.42578125" style="211" customWidth="1"/>
    <col min="12045" max="12045" width="45.28515625" style="211" customWidth="1"/>
    <col min="12046" max="12288" width="9.140625" style="211"/>
    <col min="12289" max="12289" width="4.42578125" style="211" customWidth="1"/>
    <col min="12290" max="12290" width="11.5703125" style="211" customWidth="1"/>
    <col min="12291" max="12291" width="40.42578125" style="211" customWidth="1"/>
    <col min="12292" max="12292" width="5.5703125" style="211" customWidth="1"/>
    <col min="12293" max="12293" width="8.5703125" style="211" customWidth="1"/>
    <col min="12294" max="12294" width="9.85546875" style="211" customWidth="1"/>
    <col min="12295" max="12295" width="13.85546875" style="211" customWidth="1"/>
    <col min="12296" max="12296" width="11.7109375" style="211" customWidth="1"/>
    <col min="12297" max="12297" width="11.5703125" style="211" customWidth="1"/>
    <col min="12298" max="12298" width="11" style="211" customWidth="1"/>
    <col min="12299" max="12299" width="10.42578125" style="211" customWidth="1"/>
    <col min="12300" max="12300" width="75.42578125" style="211" customWidth="1"/>
    <col min="12301" max="12301" width="45.28515625" style="211" customWidth="1"/>
    <col min="12302" max="12544" width="9.140625" style="211"/>
    <col min="12545" max="12545" width="4.42578125" style="211" customWidth="1"/>
    <col min="12546" max="12546" width="11.5703125" style="211" customWidth="1"/>
    <col min="12547" max="12547" width="40.42578125" style="211" customWidth="1"/>
    <col min="12548" max="12548" width="5.5703125" style="211" customWidth="1"/>
    <col min="12549" max="12549" width="8.5703125" style="211" customWidth="1"/>
    <col min="12550" max="12550" width="9.85546875" style="211" customWidth="1"/>
    <col min="12551" max="12551" width="13.85546875" style="211" customWidth="1"/>
    <col min="12552" max="12552" width="11.7109375" style="211" customWidth="1"/>
    <col min="12553" max="12553" width="11.5703125" style="211" customWidth="1"/>
    <col min="12554" max="12554" width="11" style="211" customWidth="1"/>
    <col min="12555" max="12555" width="10.42578125" style="211" customWidth="1"/>
    <col min="12556" max="12556" width="75.42578125" style="211" customWidth="1"/>
    <col min="12557" max="12557" width="45.28515625" style="211" customWidth="1"/>
    <col min="12558" max="12800" width="9.140625" style="211"/>
    <col min="12801" max="12801" width="4.42578125" style="211" customWidth="1"/>
    <col min="12802" max="12802" width="11.5703125" style="211" customWidth="1"/>
    <col min="12803" max="12803" width="40.42578125" style="211" customWidth="1"/>
    <col min="12804" max="12804" width="5.5703125" style="211" customWidth="1"/>
    <col min="12805" max="12805" width="8.5703125" style="211" customWidth="1"/>
    <col min="12806" max="12806" width="9.85546875" style="211" customWidth="1"/>
    <col min="12807" max="12807" width="13.85546875" style="211" customWidth="1"/>
    <col min="12808" max="12808" width="11.7109375" style="211" customWidth="1"/>
    <col min="12809" max="12809" width="11.5703125" style="211" customWidth="1"/>
    <col min="12810" max="12810" width="11" style="211" customWidth="1"/>
    <col min="12811" max="12811" width="10.42578125" style="211" customWidth="1"/>
    <col min="12812" max="12812" width="75.42578125" style="211" customWidth="1"/>
    <col min="12813" max="12813" width="45.28515625" style="211" customWidth="1"/>
    <col min="12814" max="13056" width="9.140625" style="211"/>
    <col min="13057" max="13057" width="4.42578125" style="211" customWidth="1"/>
    <col min="13058" max="13058" width="11.5703125" style="211" customWidth="1"/>
    <col min="13059" max="13059" width="40.42578125" style="211" customWidth="1"/>
    <col min="13060" max="13060" width="5.5703125" style="211" customWidth="1"/>
    <col min="13061" max="13061" width="8.5703125" style="211" customWidth="1"/>
    <col min="13062" max="13062" width="9.85546875" style="211" customWidth="1"/>
    <col min="13063" max="13063" width="13.85546875" style="211" customWidth="1"/>
    <col min="13064" max="13064" width="11.7109375" style="211" customWidth="1"/>
    <col min="13065" max="13065" width="11.5703125" style="211" customWidth="1"/>
    <col min="13066" max="13066" width="11" style="211" customWidth="1"/>
    <col min="13067" max="13067" width="10.42578125" style="211" customWidth="1"/>
    <col min="13068" max="13068" width="75.42578125" style="211" customWidth="1"/>
    <col min="13069" max="13069" width="45.28515625" style="211" customWidth="1"/>
    <col min="13070" max="13312" width="9.140625" style="211"/>
    <col min="13313" max="13313" width="4.42578125" style="211" customWidth="1"/>
    <col min="13314" max="13314" width="11.5703125" style="211" customWidth="1"/>
    <col min="13315" max="13315" width="40.42578125" style="211" customWidth="1"/>
    <col min="13316" max="13316" width="5.5703125" style="211" customWidth="1"/>
    <col min="13317" max="13317" width="8.5703125" style="211" customWidth="1"/>
    <col min="13318" max="13318" width="9.85546875" style="211" customWidth="1"/>
    <col min="13319" max="13319" width="13.85546875" style="211" customWidth="1"/>
    <col min="13320" max="13320" width="11.7109375" style="211" customWidth="1"/>
    <col min="13321" max="13321" width="11.5703125" style="211" customWidth="1"/>
    <col min="13322" max="13322" width="11" style="211" customWidth="1"/>
    <col min="13323" max="13323" width="10.42578125" style="211" customWidth="1"/>
    <col min="13324" max="13324" width="75.42578125" style="211" customWidth="1"/>
    <col min="13325" max="13325" width="45.28515625" style="211" customWidth="1"/>
    <col min="13326" max="13568" width="9.140625" style="211"/>
    <col min="13569" max="13569" width="4.42578125" style="211" customWidth="1"/>
    <col min="13570" max="13570" width="11.5703125" style="211" customWidth="1"/>
    <col min="13571" max="13571" width="40.42578125" style="211" customWidth="1"/>
    <col min="13572" max="13572" width="5.5703125" style="211" customWidth="1"/>
    <col min="13573" max="13573" width="8.5703125" style="211" customWidth="1"/>
    <col min="13574" max="13574" width="9.85546875" style="211" customWidth="1"/>
    <col min="13575" max="13575" width="13.85546875" style="211" customWidth="1"/>
    <col min="13576" max="13576" width="11.7109375" style="211" customWidth="1"/>
    <col min="13577" max="13577" width="11.5703125" style="211" customWidth="1"/>
    <col min="13578" max="13578" width="11" style="211" customWidth="1"/>
    <col min="13579" max="13579" width="10.42578125" style="211" customWidth="1"/>
    <col min="13580" max="13580" width="75.42578125" style="211" customWidth="1"/>
    <col min="13581" max="13581" width="45.28515625" style="211" customWidth="1"/>
    <col min="13582" max="13824" width="9.140625" style="211"/>
    <col min="13825" max="13825" width="4.42578125" style="211" customWidth="1"/>
    <col min="13826" max="13826" width="11.5703125" style="211" customWidth="1"/>
    <col min="13827" max="13827" width="40.42578125" style="211" customWidth="1"/>
    <col min="13828" max="13828" width="5.5703125" style="211" customWidth="1"/>
    <col min="13829" max="13829" width="8.5703125" style="211" customWidth="1"/>
    <col min="13830" max="13830" width="9.85546875" style="211" customWidth="1"/>
    <col min="13831" max="13831" width="13.85546875" style="211" customWidth="1"/>
    <col min="13832" max="13832" width="11.7109375" style="211" customWidth="1"/>
    <col min="13833" max="13833" width="11.5703125" style="211" customWidth="1"/>
    <col min="13834" max="13834" width="11" style="211" customWidth="1"/>
    <col min="13835" max="13835" width="10.42578125" style="211" customWidth="1"/>
    <col min="13836" max="13836" width="75.42578125" style="211" customWidth="1"/>
    <col min="13837" max="13837" width="45.28515625" style="211" customWidth="1"/>
    <col min="13838" max="14080" width="9.140625" style="211"/>
    <col min="14081" max="14081" width="4.42578125" style="211" customWidth="1"/>
    <col min="14082" max="14082" width="11.5703125" style="211" customWidth="1"/>
    <col min="14083" max="14083" width="40.42578125" style="211" customWidth="1"/>
    <col min="14084" max="14084" width="5.5703125" style="211" customWidth="1"/>
    <col min="14085" max="14085" width="8.5703125" style="211" customWidth="1"/>
    <col min="14086" max="14086" width="9.85546875" style="211" customWidth="1"/>
    <col min="14087" max="14087" width="13.85546875" style="211" customWidth="1"/>
    <col min="14088" max="14088" width="11.7109375" style="211" customWidth="1"/>
    <col min="14089" max="14089" width="11.5703125" style="211" customWidth="1"/>
    <col min="14090" max="14090" width="11" style="211" customWidth="1"/>
    <col min="14091" max="14091" width="10.42578125" style="211" customWidth="1"/>
    <col min="14092" max="14092" width="75.42578125" style="211" customWidth="1"/>
    <col min="14093" max="14093" width="45.28515625" style="211" customWidth="1"/>
    <col min="14094" max="14336" width="9.140625" style="211"/>
    <col min="14337" max="14337" width="4.42578125" style="211" customWidth="1"/>
    <col min="14338" max="14338" width="11.5703125" style="211" customWidth="1"/>
    <col min="14339" max="14339" width="40.42578125" style="211" customWidth="1"/>
    <col min="14340" max="14340" width="5.5703125" style="211" customWidth="1"/>
    <col min="14341" max="14341" width="8.5703125" style="211" customWidth="1"/>
    <col min="14342" max="14342" width="9.85546875" style="211" customWidth="1"/>
    <col min="14343" max="14343" width="13.85546875" style="211" customWidth="1"/>
    <col min="14344" max="14344" width="11.7109375" style="211" customWidth="1"/>
    <col min="14345" max="14345" width="11.5703125" style="211" customWidth="1"/>
    <col min="14346" max="14346" width="11" style="211" customWidth="1"/>
    <col min="14347" max="14347" width="10.42578125" style="211" customWidth="1"/>
    <col min="14348" max="14348" width="75.42578125" style="211" customWidth="1"/>
    <col min="14349" max="14349" width="45.28515625" style="211" customWidth="1"/>
    <col min="14350" max="14592" width="9.140625" style="211"/>
    <col min="14593" max="14593" width="4.42578125" style="211" customWidth="1"/>
    <col min="14594" max="14594" width="11.5703125" style="211" customWidth="1"/>
    <col min="14595" max="14595" width="40.42578125" style="211" customWidth="1"/>
    <col min="14596" max="14596" width="5.5703125" style="211" customWidth="1"/>
    <col min="14597" max="14597" width="8.5703125" style="211" customWidth="1"/>
    <col min="14598" max="14598" width="9.85546875" style="211" customWidth="1"/>
    <col min="14599" max="14599" width="13.85546875" style="211" customWidth="1"/>
    <col min="14600" max="14600" width="11.7109375" style="211" customWidth="1"/>
    <col min="14601" max="14601" width="11.5703125" style="211" customWidth="1"/>
    <col min="14602" max="14602" width="11" style="211" customWidth="1"/>
    <col min="14603" max="14603" width="10.42578125" style="211" customWidth="1"/>
    <col min="14604" max="14604" width="75.42578125" style="211" customWidth="1"/>
    <col min="14605" max="14605" width="45.28515625" style="211" customWidth="1"/>
    <col min="14606" max="14848" width="9.140625" style="211"/>
    <col min="14849" max="14849" width="4.42578125" style="211" customWidth="1"/>
    <col min="14850" max="14850" width="11.5703125" style="211" customWidth="1"/>
    <col min="14851" max="14851" width="40.42578125" style="211" customWidth="1"/>
    <col min="14852" max="14852" width="5.5703125" style="211" customWidth="1"/>
    <col min="14853" max="14853" width="8.5703125" style="211" customWidth="1"/>
    <col min="14854" max="14854" width="9.85546875" style="211" customWidth="1"/>
    <col min="14855" max="14855" width="13.85546875" style="211" customWidth="1"/>
    <col min="14856" max="14856" width="11.7109375" style="211" customWidth="1"/>
    <col min="14857" max="14857" width="11.5703125" style="211" customWidth="1"/>
    <col min="14858" max="14858" width="11" style="211" customWidth="1"/>
    <col min="14859" max="14859" width="10.42578125" style="211" customWidth="1"/>
    <col min="14860" max="14860" width="75.42578125" style="211" customWidth="1"/>
    <col min="14861" max="14861" width="45.28515625" style="211" customWidth="1"/>
    <col min="14862" max="15104" width="9.140625" style="211"/>
    <col min="15105" max="15105" width="4.42578125" style="211" customWidth="1"/>
    <col min="15106" max="15106" width="11.5703125" style="211" customWidth="1"/>
    <col min="15107" max="15107" width="40.42578125" style="211" customWidth="1"/>
    <col min="15108" max="15108" width="5.5703125" style="211" customWidth="1"/>
    <col min="15109" max="15109" width="8.5703125" style="211" customWidth="1"/>
    <col min="15110" max="15110" width="9.85546875" style="211" customWidth="1"/>
    <col min="15111" max="15111" width="13.85546875" style="211" customWidth="1"/>
    <col min="15112" max="15112" width="11.7109375" style="211" customWidth="1"/>
    <col min="15113" max="15113" width="11.5703125" style="211" customWidth="1"/>
    <col min="15114" max="15114" width="11" style="211" customWidth="1"/>
    <col min="15115" max="15115" width="10.42578125" style="211" customWidth="1"/>
    <col min="15116" max="15116" width="75.42578125" style="211" customWidth="1"/>
    <col min="15117" max="15117" width="45.28515625" style="211" customWidth="1"/>
    <col min="15118" max="15360" width="9.140625" style="211"/>
    <col min="15361" max="15361" width="4.42578125" style="211" customWidth="1"/>
    <col min="15362" max="15362" width="11.5703125" style="211" customWidth="1"/>
    <col min="15363" max="15363" width="40.42578125" style="211" customWidth="1"/>
    <col min="15364" max="15364" width="5.5703125" style="211" customWidth="1"/>
    <col min="15365" max="15365" width="8.5703125" style="211" customWidth="1"/>
    <col min="15366" max="15366" width="9.85546875" style="211" customWidth="1"/>
    <col min="15367" max="15367" width="13.85546875" style="211" customWidth="1"/>
    <col min="15368" max="15368" width="11.7109375" style="211" customWidth="1"/>
    <col min="15369" max="15369" width="11.5703125" style="211" customWidth="1"/>
    <col min="15370" max="15370" width="11" style="211" customWidth="1"/>
    <col min="15371" max="15371" width="10.42578125" style="211" customWidth="1"/>
    <col min="15372" max="15372" width="75.42578125" style="211" customWidth="1"/>
    <col min="15373" max="15373" width="45.28515625" style="211" customWidth="1"/>
    <col min="15374" max="15616" width="9.140625" style="211"/>
    <col min="15617" max="15617" width="4.42578125" style="211" customWidth="1"/>
    <col min="15618" max="15618" width="11.5703125" style="211" customWidth="1"/>
    <col min="15619" max="15619" width="40.42578125" style="211" customWidth="1"/>
    <col min="15620" max="15620" width="5.5703125" style="211" customWidth="1"/>
    <col min="15621" max="15621" width="8.5703125" style="211" customWidth="1"/>
    <col min="15622" max="15622" width="9.85546875" style="211" customWidth="1"/>
    <col min="15623" max="15623" width="13.85546875" style="211" customWidth="1"/>
    <col min="15624" max="15624" width="11.7109375" style="211" customWidth="1"/>
    <col min="15625" max="15625" width="11.5703125" style="211" customWidth="1"/>
    <col min="15626" max="15626" width="11" style="211" customWidth="1"/>
    <col min="15627" max="15627" width="10.42578125" style="211" customWidth="1"/>
    <col min="15628" max="15628" width="75.42578125" style="211" customWidth="1"/>
    <col min="15629" max="15629" width="45.28515625" style="211" customWidth="1"/>
    <col min="15630" max="15872" width="9.140625" style="211"/>
    <col min="15873" max="15873" width="4.42578125" style="211" customWidth="1"/>
    <col min="15874" max="15874" width="11.5703125" style="211" customWidth="1"/>
    <col min="15875" max="15875" width="40.42578125" style="211" customWidth="1"/>
    <col min="15876" max="15876" width="5.5703125" style="211" customWidth="1"/>
    <col min="15877" max="15877" width="8.5703125" style="211" customWidth="1"/>
    <col min="15878" max="15878" width="9.85546875" style="211" customWidth="1"/>
    <col min="15879" max="15879" width="13.85546875" style="211" customWidth="1"/>
    <col min="15880" max="15880" width="11.7109375" style="211" customWidth="1"/>
    <col min="15881" max="15881" width="11.5703125" style="211" customWidth="1"/>
    <col min="15882" max="15882" width="11" style="211" customWidth="1"/>
    <col min="15883" max="15883" width="10.42578125" style="211" customWidth="1"/>
    <col min="15884" max="15884" width="75.42578125" style="211" customWidth="1"/>
    <col min="15885" max="15885" width="45.28515625" style="211" customWidth="1"/>
    <col min="15886" max="16128" width="9.140625" style="211"/>
    <col min="16129" max="16129" width="4.42578125" style="211" customWidth="1"/>
    <col min="16130" max="16130" width="11.5703125" style="211" customWidth="1"/>
    <col min="16131" max="16131" width="40.42578125" style="211" customWidth="1"/>
    <col min="16132" max="16132" width="5.5703125" style="211" customWidth="1"/>
    <col min="16133" max="16133" width="8.5703125" style="211" customWidth="1"/>
    <col min="16134" max="16134" width="9.85546875" style="211" customWidth="1"/>
    <col min="16135" max="16135" width="13.85546875" style="211" customWidth="1"/>
    <col min="16136" max="16136" width="11.7109375" style="211" customWidth="1"/>
    <col min="16137" max="16137" width="11.5703125" style="211" customWidth="1"/>
    <col min="16138" max="16138" width="11" style="211" customWidth="1"/>
    <col min="16139" max="16139" width="10.42578125" style="211" customWidth="1"/>
    <col min="16140" max="16140" width="75.42578125" style="211" customWidth="1"/>
    <col min="16141" max="16141" width="45.28515625" style="211" customWidth="1"/>
    <col min="16142" max="16384" width="9.140625" style="211"/>
  </cols>
  <sheetData>
    <row r="1" spans="1:80" ht="15.75" x14ac:dyDescent="0.25">
      <c r="A1" s="299" t="s">
        <v>87</v>
      </c>
      <c r="B1" s="299"/>
      <c r="C1" s="299"/>
      <c r="D1" s="299"/>
      <c r="E1" s="299"/>
      <c r="F1" s="299"/>
      <c r="G1" s="299"/>
    </row>
    <row r="2" spans="1:80" ht="14.25" customHeight="1" thickBot="1" x14ac:dyDescent="0.25">
      <c r="B2" s="212"/>
      <c r="C2" s="213"/>
      <c r="D2" s="213"/>
      <c r="E2" s="214"/>
      <c r="F2" s="213"/>
      <c r="G2" s="213"/>
    </row>
    <row r="3" spans="1:80" ht="13.5" thickTop="1" x14ac:dyDescent="0.2">
      <c r="A3" s="288" t="s">
        <v>3</v>
      </c>
      <c r="B3" s="289"/>
      <c r="C3" s="166" t="s">
        <v>106</v>
      </c>
      <c r="D3" s="215"/>
      <c r="E3" s="216" t="s">
        <v>88</v>
      </c>
      <c r="F3" s="217" t="str">
        <f>'SO 03  Rek'!H1</f>
        <v/>
      </c>
      <c r="G3" s="218"/>
    </row>
    <row r="4" spans="1:80" ht="13.5" thickBot="1" x14ac:dyDescent="0.25">
      <c r="A4" s="300" t="s">
        <v>78</v>
      </c>
      <c r="B4" s="291"/>
      <c r="C4" s="172" t="s">
        <v>109</v>
      </c>
      <c r="D4" s="219"/>
      <c r="E4" s="301">
        <f>'SO 03  Rek'!G2</f>
        <v>0</v>
      </c>
      <c r="F4" s="302"/>
      <c r="G4" s="303"/>
    </row>
    <row r="5" spans="1:80" ht="13.5" thickTop="1" x14ac:dyDescent="0.2">
      <c r="A5" s="220"/>
    </row>
    <row r="6" spans="1:80" ht="27" customHeight="1" x14ac:dyDescent="0.2">
      <c r="A6" s="222" t="s">
        <v>89</v>
      </c>
      <c r="B6" s="223" t="s">
        <v>90</v>
      </c>
      <c r="C6" s="223" t="s">
        <v>91</v>
      </c>
      <c r="D6" s="223" t="s">
        <v>92</v>
      </c>
      <c r="E6" s="223" t="s">
        <v>93</v>
      </c>
      <c r="F6" s="223" t="s">
        <v>94</v>
      </c>
      <c r="G6" s="224" t="s">
        <v>95</v>
      </c>
      <c r="H6" s="225" t="s">
        <v>96</v>
      </c>
      <c r="I6" s="225" t="s">
        <v>97</v>
      </c>
      <c r="J6" s="225" t="s">
        <v>98</v>
      </c>
      <c r="K6" s="225" t="s">
        <v>99</v>
      </c>
    </row>
    <row r="7" spans="1:80" x14ac:dyDescent="0.2">
      <c r="A7" s="226" t="s">
        <v>100</v>
      </c>
      <c r="B7" s="227" t="s">
        <v>101</v>
      </c>
      <c r="C7" s="228" t="s">
        <v>102</v>
      </c>
      <c r="D7" s="229"/>
      <c r="E7" s="230"/>
      <c r="F7" s="230"/>
      <c r="G7" s="231"/>
      <c r="H7" s="232"/>
      <c r="I7" s="233"/>
      <c r="J7" s="232"/>
      <c r="K7" s="233"/>
      <c r="O7" s="234">
        <v>1</v>
      </c>
    </row>
    <row r="8" spans="1:80" ht="22.5" x14ac:dyDescent="0.2">
      <c r="A8" s="235">
        <v>1</v>
      </c>
      <c r="B8" s="236" t="s">
        <v>112</v>
      </c>
      <c r="C8" s="237" t="s">
        <v>113</v>
      </c>
      <c r="D8" s="238" t="s">
        <v>114</v>
      </c>
      <c r="E8" s="239">
        <v>120</v>
      </c>
      <c r="F8" s="239"/>
      <c r="G8" s="240">
        <f>E8*F8</f>
        <v>0</v>
      </c>
      <c r="H8" s="241">
        <v>0</v>
      </c>
      <c r="I8" s="242">
        <f>E8*H8</f>
        <v>0</v>
      </c>
      <c r="J8" s="241">
        <v>0</v>
      </c>
      <c r="K8" s="242">
        <f>E8*J8</f>
        <v>0</v>
      </c>
      <c r="O8" s="234">
        <v>2</v>
      </c>
      <c r="AA8" s="211">
        <v>1</v>
      </c>
      <c r="AB8" s="211">
        <v>1</v>
      </c>
      <c r="AC8" s="211">
        <v>1</v>
      </c>
      <c r="AZ8" s="211">
        <v>1</v>
      </c>
      <c r="BA8" s="211">
        <f>IF(AZ8=1,G8,0)</f>
        <v>0</v>
      </c>
      <c r="BB8" s="211">
        <f>IF(AZ8=2,G8,0)</f>
        <v>0</v>
      </c>
      <c r="BC8" s="211">
        <f>IF(AZ8=3,G8,0)</f>
        <v>0</v>
      </c>
      <c r="BD8" s="211">
        <f>IF(AZ8=4,G8,0)</f>
        <v>0</v>
      </c>
      <c r="BE8" s="211">
        <f>IF(AZ8=5,G8,0)</f>
        <v>0</v>
      </c>
      <c r="CA8" s="234">
        <v>1</v>
      </c>
      <c r="CB8" s="234">
        <v>1</v>
      </c>
    </row>
    <row r="9" spans="1:80" ht="22.5" x14ac:dyDescent="0.2">
      <c r="A9" s="235">
        <v>2</v>
      </c>
      <c r="B9" s="236" t="s">
        <v>115</v>
      </c>
      <c r="C9" s="237" t="s">
        <v>116</v>
      </c>
      <c r="D9" s="238" t="s">
        <v>117</v>
      </c>
      <c r="E9" s="239">
        <v>0.97499999999999998</v>
      </c>
      <c r="F9" s="239"/>
      <c r="G9" s="240">
        <f>E9*F9</f>
        <v>0</v>
      </c>
      <c r="H9" s="241">
        <v>0</v>
      </c>
      <c r="I9" s="242">
        <f>E9*H9</f>
        <v>0</v>
      </c>
      <c r="J9" s="241">
        <v>0</v>
      </c>
      <c r="K9" s="242">
        <f>E9*J9</f>
        <v>0</v>
      </c>
      <c r="O9" s="234">
        <v>2</v>
      </c>
      <c r="AA9" s="211">
        <v>1</v>
      </c>
      <c r="AB9" s="211">
        <v>1</v>
      </c>
      <c r="AC9" s="211">
        <v>1</v>
      </c>
      <c r="AZ9" s="211">
        <v>1</v>
      </c>
      <c r="BA9" s="211">
        <f>IF(AZ9=1,G9,0)</f>
        <v>0</v>
      </c>
      <c r="BB9" s="211">
        <f>IF(AZ9=2,G9,0)</f>
        <v>0</v>
      </c>
      <c r="BC9" s="211">
        <f>IF(AZ9=3,G9,0)</f>
        <v>0</v>
      </c>
      <c r="BD9" s="211">
        <f>IF(AZ9=4,G9,0)</f>
        <v>0</v>
      </c>
      <c r="BE9" s="211">
        <f>IF(AZ9=5,G9,0)</f>
        <v>0</v>
      </c>
      <c r="CA9" s="234">
        <v>1</v>
      </c>
      <c r="CB9" s="234">
        <v>1</v>
      </c>
    </row>
    <row r="10" spans="1:80" x14ac:dyDescent="0.2">
      <c r="A10" s="243"/>
      <c r="B10" s="246"/>
      <c r="C10" s="297" t="s">
        <v>118</v>
      </c>
      <c r="D10" s="298"/>
      <c r="E10" s="247">
        <v>0.97499999999999998</v>
      </c>
      <c r="F10" s="248"/>
      <c r="G10" s="249"/>
      <c r="H10" s="250"/>
      <c r="I10" s="244"/>
      <c r="K10" s="244"/>
      <c r="M10" s="245" t="s">
        <v>118</v>
      </c>
      <c r="O10" s="234"/>
    </row>
    <row r="11" spans="1:80" x14ac:dyDescent="0.2">
      <c r="A11" s="235">
        <v>3</v>
      </c>
      <c r="B11" s="236" t="s">
        <v>119</v>
      </c>
      <c r="C11" s="237" t="s">
        <v>120</v>
      </c>
      <c r="D11" s="238" t="s">
        <v>117</v>
      </c>
      <c r="E11" s="239">
        <v>48</v>
      </c>
      <c r="F11" s="239"/>
      <c r="G11" s="240">
        <f>E11*F11</f>
        <v>0</v>
      </c>
      <c r="H11" s="241">
        <v>0</v>
      </c>
      <c r="I11" s="242">
        <f>E11*H11</f>
        <v>0</v>
      </c>
      <c r="J11" s="241">
        <v>0</v>
      </c>
      <c r="K11" s="242">
        <f>E11*J11</f>
        <v>0</v>
      </c>
      <c r="O11" s="234">
        <v>2</v>
      </c>
      <c r="AA11" s="211">
        <v>1</v>
      </c>
      <c r="AB11" s="211">
        <v>1</v>
      </c>
      <c r="AC11" s="211">
        <v>1</v>
      </c>
      <c r="AZ11" s="211">
        <v>1</v>
      </c>
      <c r="BA11" s="211">
        <f>IF(AZ11=1,G11,0)</f>
        <v>0</v>
      </c>
      <c r="BB11" s="211">
        <f>IF(AZ11=2,G11,0)</f>
        <v>0</v>
      </c>
      <c r="BC11" s="211">
        <f>IF(AZ11=3,G11,0)</f>
        <v>0</v>
      </c>
      <c r="BD11" s="211">
        <f>IF(AZ11=4,G11,0)</f>
        <v>0</v>
      </c>
      <c r="BE11" s="211">
        <f>IF(AZ11=5,G11,0)</f>
        <v>0</v>
      </c>
      <c r="CA11" s="234">
        <v>1</v>
      </c>
      <c r="CB11" s="234">
        <v>1</v>
      </c>
    </row>
    <row r="12" spans="1:80" ht="22.5" x14ac:dyDescent="0.2">
      <c r="A12" s="235">
        <v>4</v>
      </c>
      <c r="B12" s="236" t="s">
        <v>121</v>
      </c>
      <c r="C12" s="237" t="s">
        <v>122</v>
      </c>
      <c r="D12" s="238" t="s">
        <v>117</v>
      </c>
      <c r="E12" s="239">
        <v>0.35</v>
      </c>
      <c r="F12" s="239"/>
      <c r="G12" s="240">
        <f>E12*F12</f>
        <v>0</v>
      </c>
      <c r="H12" s="241">
        <v>0</v>
      </c>
      <c r="I12" s="242">
        <f>E12*H12</f>
        <v>0</v>
      </c>
      <c r="J12" s="241">
        <v>0</v>
      </c>
      <c r="K12" s="242">
        <f>E12*J12</f>
        <v>0</v>
      </c>
      <c r="O12" s="234">
        <v>2</v>
      </c>
      <c r="AA12" s="211">
        <v>1</v>
      </c>
      <c r="AB12" s="211">
        <v>1</v>
      </c>
      <c r="AC12" s="211">
        <v>1</v>
      </c>
      <c r="AZ12" s="211">
        <v>1</v>
      </c>
      <c r="BA12" s="211">
        <f>IF(AZ12=1,G12,0)</f>
        <v>0</v>
      </c>
      <c r="BB12" s="211">
        <f>IF(AZ12=2,G12,0)</f>
        <v>0</v>
      </c>
      <c r="BC12" s="211">
        <f>IF(AZ12=3,G12,0)</f>
        <v>0</v>
      </c>
      <c r="BD12" s="211">
        <f>IF(AZ12=4,G12,0)</f>
        <v>0</v>
      </c>
      <c r="BE12" s="211">
        <f>IF(AZ12=5,G12,0)</f>
        <v>0</v>
      </c>
      <c r="CA12" s="234">
        <v>1</v>
      </c>
      <c r="CB12" s="234">
        <v>1</v>
      </c>
    </row>
    <row r="13" spans="1:80" ht="22.5" x14ac:dyDescent="0.2">
      <c r="A13" s="235">
        <v>5</v>
      </c>
      <c r="B13" s="236" t="s">
        <v>123</v>
      </c>
      <c r="C13" s="237" t="s">
        <v>124</v>
      </c>
      <c r="D13" s="238" t="s">
        <v>117</v>
      </c>
      <c r="E13" s="239">
        <v>48</v>
      </c>
      <c r="F13" s="239"/>
      <c r="G13" s="240">
        <f>E13*F13</f>
        <v>0</v>
      </c>
      <c r="H13" s="241">
        <v>0</v>
      </c>
      <c r="I13" s="242">
        <f>E13*H13</f>
        <v>0</v>
      </c>
      <c r="J13" s="241">
        <v>0</v>
      </c>
      <c r="K13" s="242">
        <f>E13*J13</f>
        <v>0</v>
      </c>
      <c r="O13" s="234">
        <v>2</v>
      </c>
      <c r="AA13" s="211">
        <v>1</v>
      </c>
      <c r="AB13" s="211">
        <v>1</v>
      </c>
      <c r="AC13" s="211">
        <v>1</v>
      </c>
      <c r="AZ13" s="211">
        <v>1</v>
      </c>
      <c r="BA13" s="211">
        <f>IF(AZ13=1,G13,0)</f>
        <v>0</v>
      </c>
      <c r="BB13" s="211">
        <f>IF(AZ13=2,G13,0)</f>
        <v>0</v>
      </c>
      <c r="BC13" s="211">
        <f>IF(AZ13=3,G13,0)</f>
        <v>0</v>
      </c>
      <c r="BD13" s="211">
        <f>IF(AZ13=4,G13,0)</f>
        <v>0</v>
      </c>
      <c r="BE13" s="211">
        <f>IF(AZ13=5,G13,0)</f>
        <v>0</v>
      </c>
      <c r="CA13" s="234">
        <v>1</v>
      </c>
      <c r="CB13" s="234">
        <v>1</v>
      </c>
    </row>
    <row r="14" spans="1:80" x14ac:dyDescent="0.2">
      <c r="A14" s="243"/>
      <c r="B14" s="246"/>
      <c r="C14" s="297" t="s">
        <v>125</v>
      </c>
      <c r="D14" s="298"/>
      <c r="E14" s="247">
        <v>6</v>
      </c>
      <c r="F14" s="248"/>
      <c r="G14" s="249"/>
      <c r="H14" s="250"/>
      <c r="I14" s="244"/>
      <c r="K14" s="244"/>
      <c r="M14" s="245" t="s">
        <v>125</v>
      </c>
      <c r="O14" s="234"/>
    </row>
    <row r="15" spans="1:80" x14ac:dyDescent="0.2">
      <c r="A15" s="243"/>
      <c r="B15" s="246"/>
      <c r="C15" s="297" t="s">
        <v>126</v>
      </c>
      <c r="D15" s="298"/>
      <c r="E15" s="247">
        <v>42</v>
      </c>
      <c r="F15" s="248"/>
      <c r="G15" s="249"/>
      <c r="H15" s="250"/>
      <c r="I15" s="244"/>
      <c r="K15" s="244"/>
      <c r="M15" s="245" t="s">
        <v>126</v>
      </c>
      <c r="O15" s="234"/>
    </row>
    <row r="16" spans="1:80" x14ac:dyDescent="0.2">
      <c r="A16" s="235">
        <v>6</v>
      </c>
      <c r="B16" s="236" t="s">
        <v>127</v>
      </c>
      <c r="C16" s="237" t="s">
        <v>128</v>
      </c>
      <c r="D16" s="238" t="s">
        <v>129</v>
      </c>
      <c r="E16" s="239">
        <v>60</v>
      </c>
      <c r="F16" s="239"/>
      <c r="G16" s="240">
        <f>E16*F16</f>
        <v>0</v>
      </c>
      <c r="H16" s="241">
        <v>7.374E-2</v>
      </c>
      <c r="I16" s="242">
        <f>E16*H16</f>
        <v>4.4244000000000003</v>
      </c>
      <c r="J16" s="241">
        <v>0</v>
      </c>
      <c r="K16" s="242">
        <f>E16*J16</f>
        <v>0</v>
      </c>
      <c r="O16" s="234">
        <v>2</v>
      </c>
      <c r="AA16" s="211">
        <v>1</v>
      </c>
      <c r="AB16" s="211">
        <v>1</v>
      </c>
      <c r="AC16" s="211">
        <v>1</v>
      </c>
      <c r="AZ16" s="211">
        <v>1</v>
      </c>
      <c r="BA16" s="211">
        <f>IF(AZ16=1,G16,0)</f>
        <v>0</v>
      </c>
      <c r="BB16" s="211">
        <f>IF(AZ16=2,G16,0)</f>
        <v>0</v>
      </c>
      <c r="BC16" s="211">
        <f>IF(AZ16=3,G16,0)</f>
        <v>0</v>
      </c>
      <c r="BD16" s="211">
        <f>IF(AZ16=4,G16,0)</f>
        <v>0</v>
      </c>
      <c r="BE16" s="211">
        <f>IF(AZ16=5,G16,0)</f>
        <v>0</v>
      </c>
      <c r="CA16" s="234">
        <v>1</v>
      </c>
      <c r="CB16" s="234">
        <v>1</v>
      </c>
    </row>
    <row r="17" spans="1:80" x14ac:dyDescent="0.2">
      <c r="A17" s="235">
        <v>7</v>
      </c>
      <c r="B17" s="236" t="s">
        <v>130</v>
      </c>
      <c r="C17" s="237" t="s">
        <v>131</v>
      </c>
      <c r="D17" s="238" t="s">
        <v>132</v>
      </c>
      <c r="E17" s="239">
        <v>40</v>
      </c>
      <c r="F17" s="239"/>
      <c r="G17" s="240">
        <f>E17*F17</f>
        <v>0</v>
      </c>
      <c r="H17" s="241">
        <v>3.8280000000000002E-2</v>
      </c>
      <c r="I17" s="242">
        <f>E17*H17</f>
        <v>1.5312000000000001</v>
      </c>
      <c r="J17" s="241">
        <v>0</v>
      </c>
      <c r="K17" s="242">
        <f>E17*J17</f>
        <v>0</v>
      </c>
      <c r="O17" s="234">
        <v>2</v>
      </c>
      <c r="AA17" s="211">
        <v>1</v>
      </c>
      <c r="AB17" s="211">
        <v>1</v>
      </c>
      <c r="AC17" s="211">
        <v>1</v>
      </c>
      <c r="AZ17" s="211">
        <v>1</v>
      </c>
      <c r="BA17" s="211">
        <f>IF(AZ17=1,G17,0)</f>
        <v>0</v>
      </c>
      <c r="BB17" s="211">
        <f>IF(AZ17=2,G17,0)</f>
        <v>0</v>
      </c>
      <c r="BC17" s="211">
        <f>IF(AZ17=3,G17,0)</f>
        <v>0</v>
      </c>
      <c r="BD17" s="211">
        <f>IF(AZ17=4,G17,0)</f>
        <v>0</v>
      </c>
      <c r="BE17" s="211">
        <f>IF(AZ17=5,G17,0)</f>
        <v>0</v>
      </c>
      <c r="CA17" s="234">
        <v>1</v>
      </c>
      <c r="CB17" s="234">
        <v>1</v>
      </c>
    </row>
    <row r="18" spans="1:80" x14ac:dyDescent="0.2">
      <c r="A18" s="235">
        <v>8</v>
      </c>
      <c r="B18" s="236" t="s">
        <v>133</v>
      </c>
      <c r="C18" s="237" t="s">
        <v>134</v>
      </c>
      <c r="D18" s="238" t="s">
        <v>135</v>
      </c>
      <c r="E18" s="239">
        <v>1.4341999999999999</v>
      </c>
      <c r="F18" s="239"/>
      <c r="G18" s="240">
        <f>E18*F18</f>
        <v>0</v>
      </c>
      <c r="H18" s="241">
        <v>1.0711999999999999</v>
      </c>
      <c r="I18" s="242">
        <f>E18*H18</f>
        <v>1.5363150399999999</v>
      </c>
      <c r="J18" s="241">
        <v>0</v>
      </c>
      <c r="K18" s="242">
        <f>E18*J18</f>
        <v>0</v>
      </c>
      <c r="O18" s="234">
        <v>2</v>
      </c>
      <c r="AA18" s="211">
        <v>1</v>
      </c>
      <c r="AB18" s="211">
        <v>1</v>
      </c>
      <c r="AC18" s="211">
        <v>1</v>
      </c>
      <c r="AZ18" s="211">
        <v>1</v>
      </c>
      <c r="BA18" s="211">
        <f>IF(AZ18=1,G18,0)</f>
        <v>0</v>
      </c>
      <c r="BB18" s="211">
        <f>IF(AZ18=2,G18,0)</f>
        <v>0</v>
      </c>
      <c r="BC18" s="211">
        <f>IF(AZ18=3,G18,0)</f>
        <v>0</v>
      </c>
      <c r="BD18" s="211">
        <f>IF(AZ18=4,G18,0)</f>
        <v>0</v>
      </c>
      <c r="BE18" s="211">
        <f>IF(AZ18=5,G18,0)</f>
        <v>0</v>
      </c>
      <c r="CA18" s="234">
        <v>1</v>
      </c>
      <c r="CB18" s="234">
        <v>1</v>
      </c>
    </row>
    <row r="19" spans="1:80" x14ac:dyDescent="0.2">
      <c r="A19" s="243"/>
      <c r="B19" s="246"/>
      <c r="C19" s="297" t="s">
        <v>136</v>
      </c>
      <c r="D19" s="298"/>
      <c r="E19" s="247">
        <v>1.4341999999999999</v>
      </c>
      <c r="F19" s="248"/>
      <c r="G19" s="249"/>
      <c r="H19" s="250"/>
      <c r="I19" s="244"/>
      <c r="K19" s="244"/>
      <c r="M19" s="245" t="s">
        <v>136</v>
      </c>
      <c r="O19" s="234"/>
    </row>
    <row r="20" spans="1:80" x14ac:dyDescent="0.2">
      <c r="A20" s="235">
        <v>9</v>
      </c>
      <c r="B20" s="236" t="s">
        <v>137</v>
      </c>
      <c r="C20" s="237" t="s">
        <v>138</v>
      </c>
      <c r="D20" s="238" t="s">
        <v>117</v>
      </c>
      <c r="E20" s="239">
        <v>48</v>
      </c>
      <c r="F20" s="239"/>
      <c r="G20" s="240">
        <f t="shared" ref="G20:G27" si="0">E20*F20</f>
        <v>0</v>
      </c>
      <c r="H20" s="241">
        <v>0</v>
      </c>
      <c r="I20" s="242">
        <f t="shared" ref="I20:I27" si="1">E20*H20</f>
        <v>0</v>
      </c>
      <c r="J20" s="241">
        <v>0</v>
      </c>
      <c r="K20" s="242">
        <f t="shared" ref="K20:K27" si="2">E20*J20</f>
        <v>0</v>
      </c>
      <c r="O20" s="234">
        <v>2</v>
      </c>
      <c r="AA20" s="211">
        <v>1</v>
      </c>
      <c r="AB20" s="211">
        <v>1</v>
      </c>
      <c r="AC20" s="211">
        <v>1</v>
      </c>
      <c r="AZ20" s="211">
        <v>1</v>
      </c>
      <c r="BA20" s="211">
        <f t="shared" ref="BA20:BA27" si="3">IF(AZ20=1,G20,0)</f>
        <v>0</v>
      </c>
      <c r="BB20" s="211">
        <f t="shared" ref="BB20:BB27" si="4">IF(AZ20=2,G20,0)</f>
        <v>0</v>
      </c>
      <c r="BC20" s="211">
        <f t="shared" ref="BC20:BC27" si="5">IF(AZ20=3,G20,0)</f>
        <v>0</v>
      </c>
      <c r="BD20" s="211">
        <f t="shared" ref="BD20:BD27" si="6">IF(AZ20=4,G20,0)</f>
        <v>0</v>
      </c>
      <c r="BE20" s="211">
        <f t="shared" ref="BE20:BE27" si="7">IF(AZ20=5,G20,0)</f>
        <v>0</v>
      </c>
      <c r="CA20" s="234">
        <v>1</v>
      </c>
      <c r="CB20" s="234">
        <v>1</v>
      </c>
    </row>
    <row r="21" spans="1:80" x14ac:dyDescent="0.2">
      <c r="A21" s="235">
        <v>10</v>
      </c>
      <c r="B21" s="236" t="s">
        <v>139</v>
      </c>
      <c r="C21" s="237" t="s">
        <v>140</v>
      </c>
      <c r="D21" s="238" t="s">
        <v>117</v>
      </c>
      <c r="E21" s="239">
        <v>48</v>
      </c>
      <c r="F21" s="239"/>
      <c r="G21" s="240">
        <f t="shared" si="0"/>
        <v>0</v>
      </c>
      <c r="H21" s="241">
        <v>0</v>
      </c>
      <c r="I21" s="242">
        <f t="shared" si="1"/>
        <v>0</v>
      </c>
      <c r="J21" s="241">
        <v>0</v>
      </c>
      <c r="K21" s="242">
        <f t="shared" si="2"/>
        <v>0</v>
      </c>
      <c r="O21" s="234">
        <v>2</v>
      </c>
      <c r="AA21" s="211">
        <v>1</v>
      </c>
      <c r="AB21" s="211">
        <v>1</v>
      </c>
      <c r="AC21" s="211">
        <v>1</v>
      </c>
      <c r="AZ21" s="211">
        <v>1</v>
      </c>
      <c r="BA21" s="211">
        <f t="shared" si="3"/>
        <v>0</v>
      </c>
      <c r="BB21" s="211">
        <f t="shared" si="4"/>
        <v>0</v>
      </c>
      <c r="BC21" s="211">
        <f t="shared" si="5"/>
        <v>0</v>
      </c>
      <c r="BD21" s="211">
        <f t="shared" si="6"/>
        <v>0</v>
      </c>
      <c r="BE21" s="211">
        <f t="shared" si="7"/>
        <v>0</v>
      </c>
      <c r="CA21" s="234">
        <v>1</v>
      </c>
      <c r="CB21" s="234">
        <v>1</v>
      </c>
    </row>
    <row r="22" spans="1:80" ht="22.5" x14ac:dyDescent="0.2">
      <c r="A22" s="235">
        <v>11</v>
      </c>
      <c r="B22" s="236" t="s">
        <v>141</v>
      </c>
      <c r="C22" s="237" t="s">
        <v>142</v>
      </c>
      <c r="D22" s="238" t="s">
        <v>117</v>
      </c>
      <c r="E22" s="239">
        <v>37</v>
      </c>
      <c r="F22" s="239"/>
      <c r="G22" s="240">
        <f t="shared" si="0"/>
        <v>0</v>
      </c>
      <c r="H22" s="241">
        <v>0</v>
      </c>
      <c r="I22" s="242">
        <f t="shared" si="1"/>
        <v>0</v>
      </c>
      <c r="J22" s="241">
        <v>0</v>
      </c>
      <c r="K22" s="242">
        <f t="shared" si="2"/>
        <v>0</v>
      </c>
      <c r="O22" s="234">
        <v>2</v>
      </c>
      <c r="AA22" s="211">
        <v>1</v>
      </c>
      <c r="AB22" s="211">
        <v>1</v>
      </c>
      <c r="AC22" s="211">
        <v>1</v>
      </c>
      <c r="AZ22" s="211">
        <v>1</v>
      </c>
      <c r="BA22" s="211">
        <f t="shared" si="3"/>
        <v>0</v>
      </c>
      <c r="BB22" s="211">
        <f t="shared" si="4"/>
        <v>0</v>
      </c>
      <c r="BC22" s="211">
        <f t="shared" si="5"/>
        <v>0</v>
      </c>
      <c r="BD22" s="211">
        <f t="shared" si="6"/>
        <v>0</v>
      </c>
      <c r="BE22" s="211">
        <f t="shared" si="7"/>
        <v>0</v>
      </c>
      <c r="CA22" s="234">
        <v>1</v>
      </c>
      <c r="CB22" s="234">
        <v>1</v>
      </c>
    </row>
    <row r="23" spans="1:80" ht="22.5" x14ac:dyDescent="0.2">
      <c r="A23" s="235">
        <v>12</v>
      </c>
      <c r="B23" s="236" t="s">
        <v>143</v>
      </c>
      <c r="C23" s="237" t="s">
        <v>144</v>
      </c>
      <c r="D23" s="238" t="s">
        <v>117</v>
      </c>
      <c r="E23" s="239">
        <v>370</v>
      </c>
      <c r="F23" s="239"/>
      <c r="G23" s="240">
        <f t="shared" si="0"/>
        <v>0</v>
      </c>
      <c r="H23" s="241">
        <v>0</v>
      </c>
      <c r="I23" s="242">
        <f t="shared" si="1"/>
        <v>0</v>
      </c>
      <c r="J23" s="241">
        <v>0</v>
      </c>
      <c r="K23" s="242">
        <f t="shared" si="2"/>
        <v>0</v>
      </c>
      <c r="O23" s="234">
        <v>2</v>
      </c>
      <c r="AA23" s="211">
        <v>1</v>
      </c>
      <c r="AB23" s="211">
        <v>1</v>
      </c>
      <c r="AC23" s="211">
        <v>1</v>
      </c>
      <c r="AZ23" s="211">
        <v>1</v>
      </c>
      <c r="BA23" s="211">
        <f t="shared" si="3"/>
        <v>0</v>
      </c>
      <c r="BB23" s="211">
        <f t="shared" si="4"/>
        <v>0</v>
      </c>
      <c r="BC23" s="211">
        <f t="shared" si="5"/>
        <v>0</v>
      </c>
      <c r="BD23" s="211">
        <f t="shared" si="6"/>
        <v>0</v>
      </c>
      <c r="BE23" s="211">
        <f t="shared" si="7"/>
        <v>0</v>
      </c>
      <c r="CA23" s="234">
        <v>1</v>
      </c>
      <c r="CB23" s="234">
        <v>1</v>
      </c>
    </row>
    <row r="24" spans="1:80" x14ac:dyDescent="0.2">
      <c r="A24" s="235">
        <v>13</v>
      </c>
      <c r="B24" s="236" t="s">
        <v>145</v>
      </c>
      <c r="C24" s="237" t="s">
        <v>146</v>
      </c>
      <c r="D24" s="238" t="s">
        <v>117</v>
      </c>
      <c r="E24" s="239">
        <v>37</v>
      </c>
      <c r="F24" s="239"/>
      <c r="G24" s="240">
        <f t="shared" si="0"/>
        <v>0</v>
      </c>
      <c r="H24" s="241">
        <v>0</v>
      </c>
      <c r="I24" s="242">
        <f t="shared" si="1"/>
        <v>0</v>
      </c>
      <c r="J24" s="241">
        <v>0</v>
      </c>
      <c r="K24" s="242">
        <f t="shared" si="2"/>
        <v>0</v>
      </c>
      <c r="O24" s="234">
        <v>2</v>
      </c>
      <c r="AA24" s="211">
        <v>1</v>
      </c>
      <c r="AB24" s="211">
        <v>1</v>
      </c>
      <c r="AC24" s="211">
        <v>1</v>
      </c>
      <c r="AZ24" s="211">
        <v>1</v>
      </c>
      <c r="BA24" s="211">
        <f t="shared" si="3"/>
        <v>0</v>
      </c>
      <c r="BB24" s="211">
        <f t="shared" si="4"/>
        <v>0</v>
      </c>
      <c r="BC24" s="211">
        <f t="shared" si="5"/>
        <v>0</v>
      </c>
      <c r="BD24" s="211">
        <f t="shared" si="6"/>
        <v>0</v>
      </c>
      <c r="BE24" s="211">
        <f t="shared" si="7"/>
        <v>0</v>
      </c>
      <c r="CA24" s="234">
        <v>1</v>
      </c>
      <c r="CB24" s="234">
        <v>1</v>
      </c>
    </row>
    <row r="25" spans="1:80" x14ac:dyDescent="0.2">
      <c r="A25" s="235">
        <v>14</v>
      </c>
      <c r="B25" s="236" t="s">
        <v>147</v>
      </c>
      <c r="C25" s="237" t="s">
        <v>148</v>
      </c>
      <c r="D25" s="238" t="s">
        <v>117</v>
      </c>
      <c r="E25" s="239">
        <v>48</v>
      </c>
      <c r="F25" s="239"/>
      <c r="G25" s="240">
        <f t="shared" si="0"/>
        <v>0</v>
      </c>
      <c r="H25" s="241">
        <v>0</v>
      </c>
      <c r="I25" s="242">
        <f t="shared" si="1"/>
        <v>0</v>
      </c>
      <c r="J25" s="241">
        <v>0</v>
      </c>
      <c r="K25" s="242">
        <f t="shared" si="2"/>
        <v>0</v>
      </c>
      <c r="O25" s="234">
        <v>2</v>
      </c>
      <c r="AA25" s="211">
        <v>1</v>
      </c>
      <c r="AB25" s="211">
        <v>1</v>
      </c>
      <c r="AC25" s="211">
        <v>1</v>
      </c>
      <c r="AZ25" s="211">
        <v>1</v>
      </c>
      <c r="BA25" s="211">
        <f t="shared" si="3"/>
        <v>0</v>
      </c>
      <c r="BB25" s="211">
        <f t="shared" si="4"/>
        <v>0</v>
      </c>
      <c r="BC25" s="211">
        <f t="shared" si="5"/>
        <v>0</v>
      </c>
      <c r="BD25" s="211">
        <f t="shared" si="6"/>
        <v>0</v>
      </c>
      <c r="BE25" s="211">
        <f t="shared" si="7"/>
        <v>0</v>
      </c>
      <c r="CA25" s="234">
        <v>1</v>
      </c>
      <c r="CB25" s="234">
        <v>1</v>
      </c>
    </row>
    <row r="26" spans="1:80" x14ac:dyDescent="0.2">
      <c r="A26" s="235">
        <v>15</v>
      </c>
      <c r="B26" s="236" t="s">
        <v>149</v>
      </c>
      <c r="C26" s="237" t="s">
        <v>150</v>
      </c>
      <c r="D26" s="238" t="s">
        <v>135</v>
      </c>
      <c r="E26" s="239">
        <v>1.6020000000000001</v>
      </c>
      <c r="F26" s="239"/>
      <c r="G26" s="240">
        <f t="shared" si="0"/>
        <v>0</v>
      </c>
      <c r="H26" s="241">
        <v>1</v>
      </c>
      <c r="I26" s="242">
        <f t="shared" si="1"/>
        <v>1.6020000000000001</v>
      </c>
      <c r="J26" s="241"/>
      <c r="K26" s="242">
        <f t="shared" si="2"/>
        <v>0</v>
      </c>
      <c r="O26" s="234">
        <v>2</v>
      </c>
      <c r="AA26" s="211">
        <v>3</v>
      </c>
      <c r="AB26" s="211">
        <v>1</v>
      </c>
      <c r="AC26" s="211">
        <v>13388430</v>
      </c>
      <c r="AZ26" s="211">
        <v>1</v>
      </c>
      <c r="BA26" s="211">
        <f t="shared" si="3"/>
        <v>0</v>
      </c>
      <c r="BB26" s="211">
        <f t="shared" si="4"/>
        <v>0</v>
      </c>
      <c r="BC26" s="211">
        <f t="shared" si="5"/>
        <v>0</v>
      </c>
      <c r="BD26" s="211">
        <f t="shared" si="6"/>
        <v>0</v>
      </c>
      <c r="BE26" s="211">
        <f t="shared" si="7"/>
        <v>0</v>
      </c>
      <c r="CA26" s="234">
        <v>3</v>
      </c>
      <c r="CB26" s="234">
        <v>1</v>
      </c>
    </row>
    <row r="27" spans="1:80" x14ac:dyDescent="0.2">
      <c r="A27" s="235">
        <v>16</v>
      </c>
      <c r="B27" s="236" t="s">
        <v>151</v>
      </c>
      <c r="C27" s="237" t="s">
        <v>152</v>
      </c>
      <c r="D27" s="238" t="s">
        <v>135</v>
      </c>
      <c r="E27" s="239">
        <v>56</v>
      </c>
      <c r="F27" s="239"/>
      <c r="G27" s="240">
        <f t="shared" si="0"/>
        <v>0</v>
      </c>
      <c r="H27" s="241">
        <v>1</v>
      </c>
      <c r="I27" s="242">
        <f t="shared" si="1"/>
        <v>56</v>
      </c>
      <c r="J27" s="241"/>
      <c r="K27" s="242">
        <f t="shared" si="2"/>
        <v>0</v>
      </c>
      <c r="O27" s="234">
        <v>2</v>
      </c>
      <c r="AA27" s="211">
        <v>3</v>
      </c>
      <c r="AB27" s="211">
        <v>1</v>
      </c>
      <c r="AC27" s="211">
        <v>58344197</v>
      </c>
      <c r="AZ27" s="211">
        <v>1</v>
      </c>
      <c r="BA27" s="211">
        <f t="shared" si="3"/>
        <v>0</v>
      </c>
      <c r="BB27" s="211">
        <f t="shared" si="4"/>
        <v>0</v>
      </c>
      <c r="BC27" s="211">
        <f t="shared" si="5"/>
        <v>0</v>
      </c>
      <c r="BD27" s="211">
        <f t="shared" si="6"/>
        <v>0</v>
      </c>
      <c r="BE27" s="211">
        <f t="shared" si="7"/>
        <v>0</v>
      </c>
      <c r="CA27" s="234">
        <v>3</v>
      </c>
      <c r="CB27" s="234">
        <v>1</v>
      </c>
    </row>
    <row r="28" spans="1:80" x14ac:dyDescent="0.2">
      <c r="A28" s="251"/>
      <c r="B28" s="252" t="s">
        <v>103</v>
      </c>
      <c r="C28" s="253" t="s">
        <v>111</v>
      </c>
      <c r="D28" s="254"/>
      <c r="E28" s="255"/>
      <c r="F28" s="256"/>
      <c r="G28" s="257">
        <f>SUM(G7:G27)</f>
        <v>0</v>
      </c>
      <c r="H28" s="258"/>
      <c r="I28" s="259">
        <f>SUM(I7:I27)</f>
        <v>65.093915039999999</v>
      </c>
      <c r="J28" s="258"/>
      <c r="K28" s="259">
        <f>SUM(K7:K27)</f>
        <v>0</v>
      </c>
      <c r="O28" s="234">
        <v>4</v>
      </c>
      <c r="BA28" s="260">
        <f>SUM(BA7:BA27)</f>
        <v>0</v>
      </c>
      <c r="BB28" s="260">
        <f>SUM(BB7:BB27)</f>
        <v>0</v>
      </c>
      <c r="BC28" s="260">
        <f>SUM(BC7:BC27)</f>
        <v>0</v>
      </c>
      <c r="BD28" s="260">
        <f>SUM(BD7:BD27)</f>
        <v>0</v>
      </c>
      <c r="BE28" s="260">
        <f>SUM(BE7:BE27)</f>
        <v>0</v>
      </c>
    </row>
    <row r="29" spans="1:80" x14ac:dyDescent="0.2">
      <c r="A29" s="226" t="s">
        <v>100</v>
      </c>
      <c r="B29" s="227" t="s">
        <v>153</v>
      </c>
      <c r="C29" s="228" t="s">
        <v>154</v>
      </c>
      <c r="D29" s="229"/>
      <c r="E29" s="230"/>
      <c r="F29" s="230"/>
      <c r="G29" s="231"/>
      <c r="H29" s="232"/>
      <c r="I29" s="233"/>
      <c r="J29" s="232"/>
      <c r="K29" s="233"/>
      <c r="O29" s="234">
        <v>1</v>
      </c>
    </row>
    <row r="30" spans="1:80" ht="22.5" x14ac:dyDescent="0.2">
      <c r="A30" s="235">
        <v>17</v>
      </c>
      <c r="B30" s="236" t="s">
        <v>156</v>
      </c>
      <c r="C30" s="237" t="s">
        <v>157</v>
      </c>
      <c r="D30" s="238" t="s">
        <v>135</v>
      </c>
      <c r="E30" s="239">
        <v>0.9829</v>
      </c>
      <c r="F30" s="239"/>
      <c r="G30" s="240">
        <f>E30*F30</f>
        <v>0</v>
      </c>
      <c r="H30" s="241">
        <v>2.1299999999999999E-3</v>
      </c>
      <c r="I30" s="242">
        <f>E30*H30</f>
        <v>2.0935770000000001E-3</v>
      </c>
      <c r="J30" s="241">
        <v>0</v>
      </c>
      <c r="K30" s="242">
        <f>E30*J30</f>
        <v>0</v>
      </c>
      <c r="O30" s="234">
        <v>2</v>
      </c>
      <c r="AA30" s="211">
        <v>1</v>
      </c>
      <c r="AB30" s="211">
        <v>1</v>
      </c>
      <c r="AC30" s="211">
        <v>1</v>
      </c>
      <c r="AZ30" s="211">
        <v>1</v>
      </c>
      <c r="BA30" s="211">
        <f>IF(AZ30=1,G30,0)</f>
        <v>0</v>
      </c>
      <c r="BB30" s="211">
        <f>IF(AZ30=2,G30,0)</f>
        <v>0</v>
      </c>
      <c r="BC30" s="211">
        <f>IF(AZ30=3,G30,0)</f>
        <v>0</v>
      </c>
      <c r="BD30" s="211">
        <f>IF(AZ30=4,G30,0)</f>
        <v>0</v>
      </c>
      <c r="BE30" s="211">
        <f>IF(AZ30=5,G30,0)</f>
        <v>0</v>
      </c>
      <c r="CA30" s="234">
        <v>1</v>
      </c>
      <c r="CB30" s="234">
        <v>1</v>
      </c>
    </row>
    <row r="31" spans="1:80" x14ac:dyDescent="0.2">
      <c r="A31" s="243"/>
      <c r="B31" s="246"/>
      <c r="C31" s="297" t="s">
        <v>158</v>
      </c>
      <c r="D31" s="298"/>
      <c r="E31" s="247">
        <v>0.9829</v>
      </c>
      <c r="F31" s="248"/>
      <c r="G31" s="249"/>
      <c r="H31" s="250"/>
      <c r="I31" s="244"/>
      <c r="K31" s="244"/>
      <c r="M31" s="245" t="s">
        <v>158</v>
      </c>
      <c r="O31" s="234"/>
    </row>
    <row r="32" spans="1:80" ht="22.5" x14ac:dyDescent="0.2">
      <c r="A32" s="235">
        <v>18</v>
      </c>
      <c r="B32" s="236" t="s">
        <v>159</v>
      </c>
      <c r="C32" s="237" t="s">
        <v>160</v>
      </c>
      <c r="D32" s="238" t="s">
        <v>135</v>
      </c>
      <c r="E32" s="239">
        <v>0.9829</v>
      </c>
      <c r="F32" s="239"/>
      <c r="G32" s="240">
        <f>E32*F32</f>
        <v>0</v>
      </c>
      <c r="H32" s="241">
        <v>5.77E-3</v>
      </c>
      <c r="I32" s="242">
        <f>E32*H32</f>
        <v>5.6713329999999998E-3</v>
      </c>
      <c r="J32" s="241">
        <v>0</v>
      </c>
      <c r="K32" s="242">
        <f>E32*J32</f>
        <v>0</v>
      </c>
      <c r="O32" s="234">
        <v>2</v>
      </c>
      <c r="AA32" s="211">
        <v>1</v>
      </c>
      <c r="AB32" s="211">
        <v>1</v>
      </c>
      <c r="AC32" s="211">
        <v>1</v>
      </c>
      <c r="AZ32" s="211">
        <v>1</v>
      </c>
      <c r="BA32" s="211">
        <f>IF(AZ32=1,G32,0)</f>
        <v>0</v>
      </c>
      <c r="BB32" s="211">
        <f>IF(AZ32=2,G32,0)</f>
        <v>0</v>
      </c>
      <c r="BC32" s="211">
        <f>IF(AZ32=3,G32,0)</f>
        <v>0</v>
      </c>
      <c r="BD32" s="211">
        <f>IF(AZ32=4,G32,0)</f>
        <v>0</v>
      </c>
      <c r="BE32" s="211">
        <f>IF(AZ32=5,G32,0)</f>
        <v>0</v>
      </c>
      <c r="CA32" s="234">
        <v>1</v>
      </c>
      <c r="CB32" s="234">
        <v>1</v>
      </c>
    </row>
    <row r="33" spans="1:80" x14ac:dyDescent="0.2">
      <c r="A33" s="243"/>
      <c r="B33" s="246"/>
      <c r="C33" s="297" t="s">
        <v>158</v>
      </c>
      <c r="D33" s="298"/>
      <c r="E33" s="247">
        <v>0.9829</v>
      </c>
      <c r="F33" s="248"/>
      <c r="G33" s="249"/>
      <c r="H33" s="250"/>
      <c r="I33" s="244"/>
      <c r="K33" s="244"/>
      <c r="M33" s="245" t="s">
        <v>158</v>
      </c>
      <c r="O33" s="234"/>
    </row>
    <row r="34" spans="1:80" ht="22.5" x14ac:dyDescent="0.2">
      <c r="A34" s="235">
        <v>19</v>
      </c>
      <c r="B34" s="236" t="s">
        <v>161</v>
      </c>
      <c r="C34" s="237" t="s">
        <v>162</v>
      </c>
      <c r="D34" s="238" t="s">
        <v>135</v>
      </c>
      <c r="E34" s="239">
        <v>0.9829</v>
      </c>
      <c r="F34" s="239"/>
      <c r="G34" s="240">
        <f>E34*F34</f>
        <v>0</v>
      </c>
      <c r="H34" s="241">
        <v>7.2999999999999996E-4</v>
      </c>
      <c r="I34" s="242">
        <f>E34*H34</f>
        <v>7.1751699999999998E-4</v>
      </c>
      <c r="J34" s="241">
        <v>0</v>
      </c>
      <c r="K34" s="242">
        <f>E34*J34</f>
        <v>0</v>
      </c>
      <c r="O34" s="234">
        <v>2</v>
      </c>
      <c r="AA34" s="211">
        <v>1</v>
      </c>
      <c r="AB34" s="211">
        <v>1</v>
      </c>
      <c r="AC34" s="211">
        <v>1</v>
      </c>
      <c r="AZ34" s="211">
        <v>1</v>
      </c>
      <c r="BA34" s="211">
        <f>IF(AZ34=1,G34,0)</f>
        <v>0</v>
      </c>
      <c r="BB34" s="211">
        <f>IF(AZ34=2,G34,0)</f>
        <v>0</v>
      </c>
      <c r="BC34" s="211">
        <f>IF(AZ34=3,G34,0)</f>
        <v>0</v>
      </c>
      <c r="BD34" s="211">
        <f>IF(AZ34=4,G34,0)</f>
        <v>0</v>
      </c>
      <c r="BE34" s="211">
        <f>IF(AZ34=5,G34,0)</f>
        <v>0</v>
      </c>
      <c r="CA34" s="234">
        <v>1</v>
      </c>
      <c r="CB34" s="234">
        <v>1</v>
      </c>
    </row>
    <row r="35" spans="1:80" x14ac:dyDescent="0.2">
      <c r="A35" s="243"/>
      <c r="B35" s="246"/>
      <c r="C35" s="297" t="s">
        <v>158</v>
      </c>
      <c r="D35" s="298"/>
      <c r="E35" s="247">
        <v>0.9829</v>
      </c>
      <c r="F35" s="248"/>
      <c r="G35" s="249"/>
      <c r="H35" s="250"/>
      <c r="I35" s="244"/>
      <c r="K35" s="244"/>
      <c r="M35" s="245" t="s">
        <v>158</v>
      </c>
      <c r="O35" s="234"/>
    </row>
    <row r="36" spans="1:80" x14ac:dyDescent="0.2">
      <c r="A36" s="235">
        <v>20</v>
      </c>
      <c r="B36" s="236" t="s">
        <v>163</v>
      </c>
      <c r="C36" s="237" t="s">
        <v>164</v>
      </c>
      <c r="D36" s="238" t="s">
        <v>129</v>
      </c>
      <c r="E36" s="239">
        <v>60</v>
      </c>
      <c r="F36" s="239"/>
      <c r="G36" s="240">
        <f>E36*F36</f>
        <v>0</v>
      </c>
      <c r="H36" s="241">
        <v>2.8900000000000002E-3</v>
      </c>
      <c r="I36" s="242">
        <f>E36*H36</f>
        <v>0.1734</v>
      </c>
      <c r="J36" s="241">
        <v>0</v>
      </c>
      <c r="K36" s="242">
        <f>E36*J36</f>
        <v>0</v>
      </c>
      <c r="O36" s="234">
        <v>2</v>
      </c>
      <c r="AA36" s="211">
        <v>1</v>
      </c>
      <c r="AB36" s="211">
        <v>1</v>
      </c>
      <c r="AC36" s="211">
        <v>1</v>
      </c>
      <c r="AZ36" s="211">
        <v>1</v>
      </c>
      <c r="BA36" s="211">
        <f>IF(AZ36=1,G36,0)</f>
        <v>0</v>
      </c>
      <c r="BB36" s="211">
        <f>IF(AZ36=2,G36,0)</f>
        <v>0</v>
      </c>
      <c r="BC36" s="211">
        <f>IF(AZ36=3,G36,0)</f>
        <v>0</v>
      </c>
      <c r="BD36" s="211">
        <f>IF(AZ36=4,G36,0)</f>
        <v>0</v>
      </c>
      <c r="BE36" s="211">
        <f>IF(AZ36=5,G36,0)</f>
        <v>0</v>
      </c>
      <c r="CA36" s="234">
        <v>1</v>
      </c>
      <c r="CB36" s="234">
        <v>1</v>
      </c>
    </row>
    <row r="37" spans="1:80" ht="22.5" x14ac:dyDescent="0.2">
      <c r="A37" s="235">
        <v>21</v>
      </c>
      <c r="B37" s="236" t="s">
        <v>165</v>
      </c>
      <c r="C37" s="237" t="s">
        <v>166</v>
      </c>
      <c r="D37" s="238" t="s">
        <v>117</v>
      </c>
      <c r="E37" s="239">
        <v>0.35</v>
      </c>
      <c r="F37" s="239"/>
      <c r="G37" s="240">
        <f>E37*F37</f>
        <v>0</v>
      </c>
      <c r="H37" s="241">
        <v>2.5249999999999999</v>
      </c>
      <c r="I37" s="242">
        <f>E37*H37</f>
        <v>0.88374999999999992</v>
      </c>
      <c r="J37" s="241">
        <v>0</v>
      </c>
      <c r="K37" s="242">
        <f>E37*J37</f>
        <v>0</v>
      </c>
      <c r="O37" s="234">
        <v>2</v>
      </c>
      <c r="AA37" s="211">
        <v>1</v>
      </c>
      <c r="AB37" s="211">
        <v>1</v>
      </c>
      <c r="AC37" s="211">
        <v>1</v>
      </c>
      <c r="AZ37" s="211">
        <v>1</v>
      </c>
      <c r="BA37" s="211">
        <f>IF(AZ37=1,G37,0)</f>
        <v>0</v>
      </c>
      <c r="BB37" s="211">
        <f>IF(AZ37=2,G37,0)</f>
        <v>0</v>
      </c>
      <c r="BC37" s="211">
        <f>IF(AZ37=3,G37,0)</f>
        <v>0</v>
      </c>
      <c r="BD37" s="211">
        <f>IF(AZ37=4,G37,0)</f>
        <v>0</v>
      </c>
      <c r="BE37" s="211">
        <f>IF(AZ37=5,G37,0)</f>
        <v>0</v>
      </c>
      <c r="CA37" s="234">
        <v>1</v>
      </c>
      <c r="CB37" s="234">
        <v>1</v>
      </c>
    </row>
    <row r="38" spans="1:80" ht="22.5" x14ac:dyDescent="0.2">
      <c r="A38" s="235">
        <v>22</v>
      </c>
      <c r="B38" s="236" t="s">
        <v>167</v>
      </c>
      <c r="C38" s="237" t="s">
        <v>168</v>
      </c>
      <c r="D38" s="238" t="s">
        <v>114</v>
      </c>
      <c r="E38" s="239">
        <v>5</v>
      </c>
      <c r="F38" s="239"/>
      <c r="G38" s="240">
        <f>E38*F38</f>
        <v>0</v>
      </c>
      <c r="H38" s="241">
        <v>4.0000000000000003E-5</v>
      </c>
      <c r="I38" s="242">
        <f>E38*H38</f>
        <v>2.0000000000000001E-4</v>
      </c>
      <c r="J38" s="241">
        <v>0</v>
      </c>
      <c r="K38" s="242">
        <f>E38*J38</f>
        <v>0</v>
      </c>
      <c r="O38" s="234">
        <v>2</v>
      </c>
      <c r="AA38" s="211">
        <v>1</v>
      </c>
      <c r="AB38" s="211">
        <v>1</v>
      </c>
      <c r="AC38" s="211">
        <v>1</v>
      </c>
      <c r="AZ38" s="211">
        <v>1</v>
      </c>
      <c r="BA38" s="211">
        <f>IF(AZ38=1,G38,0)</f>
        <v>0</v>
      </c>
      <c r="BB38" s="211">
        <f>IF(AZ38=2,G38,0)</f>
        <v>0</v>
      </c>
      <c r="BC38" s="211">
        <f>IF(AZ38=3,G38,0)</f>
        <v>0</v>
      </c>
      <c r="BD38" s="211">
        <f>IF(AZ38=4,G38,0)</f>
        <v>0</v>
      </c>
      <c r="BE38" s="211">
        <f>IF(AZ38=5,G38,0)</f>
        <v>0</v>
      </c>
      <c r="CA38" s="234">
        <v>1</v>
      </c>
      <c r="CB38" s="234">
        <v>1</v>
      </c>
    </row>
    <row r="39" spans="1:80" ht="22.5" x14ac:dyDescent="0.2">
      <c r="A39" s="235">
        <v>23</v>
      </c>
      <c r="B39" s="236" t="s">
        <v>169</v>
      </c>
      <c r="C39" s="237" t="s">
        <v>170</v>
      </c>
      <c r="D39" s="238" t="s">
        <v>135</v>
      </c>
      <c r="E39" s="239">
        <v>0.95</v>
      </c>
      <c r="F39" s="239"/>
      <c r="G39" s="240">
        <f>E39*F39</f>
        <v>0</v>
      </c>
      <c r="H39" s="241">
        <v>1</v>
      </c>
      <c r="I39" s="242">
        <f>E39*H39</f>
        <v>0.95</v>
      </c>
      <c r="J39" s="241"/>
      <c r="K39" s="242">
        <f>E39*J39</f>
        <v>0</v>
      </c>
      <c r="O39" s="234">
        <v>2</v>
      </c>
      <c r="AA39" s="211">
        <v>3</v>
      </c>
      <c r="AB39" s="211">
        <v>1</v>
      </c>
      <c r="AC39" s="211">
        <v>13483315</v>
      </c>
      <c r="AZ39" s="211">
        <v>1</v>
      </c>
      <c r="BA39" s="211">
        <f>IF(AZ39=1,G39,0)</f>
        <v>0</v>
      </c>
      <c r="BB39" s="211">
        <f>IF(AZ39=2,G39,0)</f>
        <v>0</v>
      </c>
      <c r="BC39" s="211">
        <f>IF(AZ39=3,G39,0)</f>
        <v>0</v>
      </c>
      <c r="BD39" s="211">
        <f>IF(AZ39=4,G39,0)</f>
        <v>0</v>
      </c>
      <c r="BE39" s="211">
        <f>IF(AZ39=5,G39,0)</f>
        <v>0</v>
      </c>
      <c r="CA39" s="234">
        <v>3</v>
      </c>
      <c r="CB39" s="234">
        <v>1</v>
      </c>
    </row>
    <row r="40" spans="1:80" x14ac:dyDescent="0.2">
      <c r="A40" s="235">
        <v>24</v>
      </c>
      <c r="B40" s="236" t="s">
        <v>171</v>
      </c>
      <c r="C40" s="237" t="s">
        <v>172</v>
      </c>
      <c r="D40" s="238" t="s">
        <v>117</v>
      </c>
      <c r="E40" s="239">
        <v>4.8</v>
      </c>
      <c r="F40" s="239"/>
      <c r="G40" s="240">
        <f>E40*F40</f>
        <v>0</v>
      </c>
      <c r="H40" s="241">
        <v>0.55000000000000004</v>
      </c>
      <c r="I40" s="242">
        <f>E40*H40</f>
        <v>2.64</v>
      </c>
      <c r="J40" s="241"/>
      <c r="K40" s="242">
        <f>E40*J40</f>
        <v>0</v>
      </c>
      <c r="O40" s="234">
        <v>2</v>
      </c>
      <c r="AA40" s="211">
        <v>3</v>
      </c>
      <c r="AB40" s="211">
        <v>1</v>
      </c>
      <c r="AC40" s="211">
        <v>60596002</v>
      </c>
      <c r="AZ40" s="211">
        <v>1</v>
      </c>
      <c r="BA40" s="211">
        <f>IF(AZ40=1,G40,0)</f>
        <v>0</v>
      </c>
      <c r="BB40" s="211">
        <f>IF(AZ40=2,G40,0)</f>
        <v>0</v>
      </c>
      <c r="BC40" s="211">
        <f>IF(AZ40=3,G40,0)</f>
        <v>0</v>
      </c>
      <c r="BD40" s="211">
        <f>IF(AZ40=4,G40,0)</f>
        <v>0</v>
      </c>
      <c r="BE40" s="211">
        <f>IF(AZ40=5,G40,0)</f>
        <v>0</v>
      </c>
      <c r="CA40" s="234">
        <v>3</v>
      </c>
      <c r="CB40" s="234">
        <v>1</v>
      </c>
    </row>
    <row r="41" spans="1:80" x14ac:dyDescent="0.2">
      <c r="A41" s="243"/>
      <c r="B41" s="246"/>
      <c r="C41" s="297" t="s">
        <v>173</v>
      </c>
      <c r="D41" s="298"/>
      <c r="E41" s="247">
        <v>4.8</v>
      </c>
      <c r="F41" s="248"/>
      <c r="G41" s="249"/>
      <c r="H41" s="250"/>
      <c r="I41" s="244"/>
      <c r="K41" s="244"/>
      <c r="M41" s="245" t="s">
        <v>173</v>
      </c>
      <c r="O41" s="234"/>
    </row>
    <row r="42" spans="1:80" x14ac:dyDescent="0.2">
      <c r="A42" s="251"/>
      <c r="B42" s="252" t="s">
        <v>103</v>
      </c>
      <c r="C42" s="253" t="s">
        <v>155</v>
      </c>
      <c r="D42" s="254"/>
      <c r="E42" s="255"/>
      <c r="F42" s="256"/>
      <c r="G42" s="257">
        <f>SUM(G29:G41)</f>
        <v>0</v>
      </c>
      <c r="H42" s="258"/>
      <c r="I42" s="259">
        <f>SUM(I29:I41)</f>
        <v>4.655832427</v>
      </c>
      <c r="J42" s="258"/>
      <c r="K42" s="259">
        <f>SUM(K29:K41)</f>
        <v>0</v>
      </c>
      <c r="O42" s="234">
        <v>4</v>
      </c>
      <c r="BA42" s="260">
        <f>SUM(BA29:BA41)</f>
        <v>0</v>
      </c>
      <c r="BB42" s="260">
        <f>SUM(BB29:BB41)</f>
        <v>0</v>
      </c>
      <c r="BC42" s="260">
        <f>SUM(BC29:BC41)</f>
        <v>0</v>
      </c>
      <c r="BD42" s="260">
        <f>SUM(BD29:BD41)</f>
        <v>0</v>
      </c>
      <c r="BE42" s="260">
        <f>SUM(BE29:BE41)</f>
        <v>0</v>
      </c>
    </row>
    <row r="43" spans="1:80" x14ac:dyDescent="0.2">
      <c r="A43" s="226" t="s">
        <v>100</v>
      </c>
      <c r="B43" s="227" t="s">
        <v>174</v>
      </c>
      <c r="C43" s="228" t="s">
        <v>175</v>
      </c>
      <c r="D43" s="229"/>
      <c r="E43" s="230"/>
      <c r="F43" s="230"/>
      <c r="G43" s="231"/>
      <c r="H43" s="232"/>
      <c r="I43" s="233"/>
      <c r="J43" s="232"/>
      <c r="K43" s="233"/>
      <c r="O43" s="234">
        <v>1</v>
      </c>
    </row>
    <row r="44" spans="1:80" x14ac:dyDescent="0.2">
      <c r="A44" s="235">
        <v>25</v>
      </c>
      <c r="B44" s="236" t="s">
        <v>177</v>
      </c>
      <c r="C44" s="237" t="s">
        <v>178</v>
      </c>
      <c r="D44" s="238" t="s">
        <v>117</v>
      </c>
      <c r="E44" s="239">
        <v>0.97499999999999998</v>
      </c>
      <c r="F44" s="239"/>
      <c r="G44" s="240">
        <f>E44*F44</f>
        <v>0</v>
      </c>
      <c r="H44" s="241">
        <v>1.8427199999999999</v>
      </c>
      <c r="I44" s="242">
        <f>E44*H44</f>
        <v>1.7966519999999999</v>
      </c>
      <c r="J44" s="241">
        <v>0</v>
      </c>
      <c r="K44" s="242">
        <f>E44*J44</f>
        <v>0</v>
      </c>
      <c r="O44" s="234">
        <v>2</v>
      </c>
      <c r="AA44" s="211">
        <v>1</v>
      </c>
      <c r="AB44" s="211">
        <v>1</v>
      </c>
      <c r="AC44" s="211">
        <v>1</v>
      </c>
      <c r="AZ44" s="211">
        <v>1</v>
      </c>
      <c r="BA44" s="211">
        <f>IF(AZ44=1,G44,0)</f>
        <v>0</v>
      </c>
      <c r="BB44" s="211">
        <f>IF(AZ44=2,G44,0)</f>
        <v>0</v>
      </c>
      <c r="BC44" s="211">
        <f>IF(AZ44=3,G44,0)</f>
        <v>0</v>
      </c>
      <c r="BD44" s="211">
        <f>IF(AZ44=4,G44,0)</f>
        <v>0</v>
      </c>
      <c r="BE44" s="211">
        <f>IF(AZ44=5,G44,0)</f>
        <v>0</v>
      </c>
      <c r="CA44" s="234">
        <v>1</v>
      </c>
      <c r="CB44" s="234">
        <v>1</v>
      </c>
    </row>
    <row r="45" spans="1:80" x14ac:dyDescent="0.2">
      <c r="A45" s="243"/>
      <c r="B45" s="246"/>
      <c r="C45" s="297" t="s">
        <v>118</v>
      </c>
      <c r="D45" s="298"/>
      <c r="E45" s="247">
        <v>0.97499999999999998</v>
      </c>
      <c r="F45" s="248"/>
      <c r="G45" s="249"/>
      <c r="H45" s="250"/>
      <c r="I45" s="244"/>
      <c r="K45" s="244"/>
      <c r="M45" s="245" t="s">
        <v>118</v>
      </c>
      <c r="O45" s="234"/>
    </row>
    <row r="46" spans="1:80" ht="22.5" x14ac:dyDescent="0.2">
      <c r="A46" s="235">
        <v>26</v>
      </c>
      <c r="B46" s="236" t="s">
        <v>179</v>
      </c>
      <c r="C46" s="237" t="s">
        <v>180</v>
      </c>
      <c r="D46" s="238" t="s">
        <v>181</v>
      </c>
      <c r="E46" s="239">
        <v>20</v>
      </c>
      <c r="F46" s="239"/>
      <c r="G46" s="240">
        <f>E46*F46</f>
        <v>0</v>
      </c>
      <c r="H46" s="241">
        <v>1.99E-3</v>
      </c>
      <c r="I46" s="242">
        <f>E46*H46</f>
        <v>3.9800000000000002E-2</v>
      </c>
      <c r="J46" s="241">
        <v>0</v>
      </c>
      <c r="K46" s="242">
        <f>E46*J46</f>
        <v>0</v>
      </c>
      <c r="O46" s="234">
        <v>2</v>
      </c>
      <c r="AA46" s="211">
        <v>1</v>
      </c>
      <c r="AB46" s="211">
        <v>1</v>
      </c>
      <c r="AC46" s="211">
        <v>1</v>
      </c>
      <c r="AZ46" s="211">
        <v>1</v>
      </c>
      <c r="BA46" s="211">
        <f>IF(AZ46=1,G46,0)</f>
        <v>0</v>
      </c>
      <c r="BB46" s="211">
        <f>IF(AZ46=2,G46,0)</f>
        <v>0</v>
      </c>
      <c r="BC46" s="211">
        <f>IF(AZ46=3,G46,0)</f>
        <v>0</v>
      </c>
      <c r="BD46" s="211">
        <f>IF(AZ46=4,G46,0)</f>
        <v>0</v>
      </c>
      <c r="BE46" s="211">
        <f>IF(AZ46=5,G46,0)</f>
        <v>0</v>
      </c>
      <c r="CA46" s="234">
        <v>1</v>
      </c>
      <c r="CB46" s="234">
        <v>1</v>
      </c>
    </row>
    <row r="47" spans="1:80" x14ac:dyDescent="0.2">
      <c r="A47" s="243"/>
      <c r="B47" s="246"/>
      <c r="C47" s="297" t="s">
        <v>182</v>
      </c>
      <c r="D47" s="298"/>
      <c r="E47" s="247">
        <v>10</v>
      </c>
      <c r="F47" s="248"/>
      <c r="G47" s="249"/>
      <c r="H47" s="250"/>
      <c r="I47" s="244"/>
      <c r="K47" s="244"/>
      <c r="M47" s="245" t="s">
        <v>182</v>
      </c>
      <c r="O47" s="234"/>
    </row>
    <row r="48" spans="1:80" x14ac:dyDescent="0.2">
      <c r="A48" s="243"/>
      <c r="B48" s="246"/>
      <c r="C48" s="297" t="s">
        <v>183</v>
      </c>
      <c r="D48" s="298"/>
      <c r="E48" s="247">
        <v>10</v>
      </c>
      <c r="F48" s="248"/>
      <c r="G48" s="249"/>
      <c r="H48" s="250"/>
      <c r="I48" s="244"/>
      <c r="K48" s="244"/>
      <c r="M48" s="245" t="s">
        <v>183</v>
      </c>
      <c r="O48" s="234"/>
    </row>
    <row r="49" spans="1:80" x14ac:dyDescent="0.2">
      <c r="A49" s="251"/>
      <c r="B49" s="252" t="s">
        <v>103</v>
      </c>
      <c r="C49" s="253" t="s">
        <v>176</v>
      </c>
      <c r="D49" s="254"/>
      <c r="E49" s="255"/>
      <c r="F49" s="256"/>
      <c r="G49" s="257">
        <f>SUM(G43:G48)</f>
        <v>0</v>
      </c>
      <c r="H49" s="258"/>
      <c r="I49" s="259">
        <f>SUM(I43:I48)</f>
        <v>1.836452</v>
      </c>
      <c r="J49" s="258"/>
      <c r="K49" s="259">
        <f>SUM(K43:K48)</f>
        <v>0</v>
      </c>
      <c r="O49" s="234">
        <v>4</v>
      </c>
      <c r="BA49" s="260">
        <f>SUM(BA43:BA48)</f>
        <v>0</v>
      </c>
      <c r="BB49" s="260">
        <f>SUM(BB43:BB48)</f>
        <v>0</v>
      </c>
      <c r="BC49" s="260">
        <f>SUM(BC43:BC48)</f>
        <v>0</v>
      </c>
      <c r="BD49" s="260">
        <f>SUM(BD43:BD48)</f>
        <v>0</v>
      </c>
      <c r="BE49" s="260">
        <f>SUM(BE43:BE48)</f>
        <v>0</v>
      </c>
    </row>
    <row r="50" spans="1:80" x14ac:dyDescent="0.2">
      <c r="A50" s="226" t="s">
        <v>100</v>
      </c>
      <c r="B50" s="227" t="s">
        <v>184</v>
      </c>
      <c r="C50" s="228" t="s">
        <v>185</v>
      </c>
      <c r="D50" s="229"/>
      <c r="E50" s="230"/>
      <c r="F50" s="230"/>
      <c r="G50" s="231"/>
      <c r="H50" s="232"/>
      <c r="I50" s="233"/>
      <c r="J50" s="232"/>
      <c r="K50" s="233"/>
      <c r="O50" s="234">
        <v>1</v>
      </c>
    </row>
    <row r="51" spans="1:80" x14ac:dyDescent="0.2">
      <c r="A51" s="235">
        <v>27</v>
      </c>
      <c r="B51" s="236" t="s">
        <v>187</v>
      </c>
      <c r="C51" s="237" t="s">
        <v>188</v>
      </c>
      <c r="D51" s="238" t="s">
        <v>189</v>
      </c>
      <c r="E51" s="239">
        <v>32.94</v>
      </c>
      <c r="F51" s="239"/>
      <c r="G51" s="240">
        <f>E51*F51</f>
        <v>0</v>
      </c>
      <c r="H51" s="241">
        <v>1E-3</v>
      </c>
      <c r="I51" s="242">
        <f>E51*H51</f>
        <v>3.2939999999999997E-2</v>
      </c>
      <c r="J51" s="241"/>
      <c r="K51" s="242">
        <f>E51*J51</f>
        <v>0</v>
      </c>
      <c r="O51" s="234">
        <v>2</v>
      </c>
      <c r="AA51" s="211">
        <v>3</v>
      </c>
      <c r="AB51" s="211">
        <v>1</v>
      </c>
      <c r="AC51" s="211">
        <v>133301600000</v>
      </c>
      <c r="AZ51" s="211">
        <v>1</v>
      </c>
      <c r="BA51" s="211">
        <f>IF(AZ51=1,G51,0)</f>
        <v>0</v>
      </c>
      <c r="BB51" s="211">
        <f>IF(AZ51=2,G51,0)</f>
        <v>0</v>
      </c>
      <c r="BC51" s="211">
        <f>IF(AZ51=3,G51,0)</f>
        <v>0</v>
      </c>
      <c r="BD51" s="211">
        <f>IF(AZ51=4,G51,0)</f>
        <v>0</v>
      </c>
      <c r="BE51" s="211">
        <f>IF(AZ51=5,G51,0)</f>
        <v>0</v>
      </c>
      <c r="CA51" s="234">
        <v>3</v>
      </c>
      <c r="CB51" s="234">
        <v>1</v>
      </c>
    </row>
    <row r="52" spans="1:80" x14ac:dyDescent="0.2">
      <c r="A52" s="235">
        <v>28</v>
      </c>
      <c r="B52" s="236" t="s">
        <v>190</v>
      </c>
      <c r="C52" s="237" t="s">
        <v>191</v>
      </c>
      <c r="D52" s="238" t="s">
        <v>135</v>
      </c>
      <c r="E52" s="239">
        <v>71.619139466999997</v>
      </c>
      <c r="F52" s="239"/>
      <c r="G52" s="240">
        <f>E52*F52</f>
        <v>0</v>
      </c>
      <c r="H52" s="241">
        <v>0</v>
      </c>
      <c r="I52" s="242">
        <f>E52*H52</f>
        <v>0</v>
      </c>
      <c r="J52" s="241"/>
      <c r="K52" s="242">
        <f>E52*J52</f>
        <v>0</v>
      </c>
      <c r="O52" s="234">
        <v>2</v>
      </c>
      <c r="AA52" s="211">
        <v>7</v>
      </c>
      <c r="AB52" s="211">
        <v>1</v>
      </c>
      <c r="AC52" s="211">
        <v>2</v>
      </c>
      <c r="AZ52" s="211">
        <v>1</v>
      </c>
      <c r="BA52" s="211">
        <f>IF(AZ52=1,G52,0)</f>
        <v>0</v>
      </c>
      <c r="BB52" s="211">
        <f>IF(AZ52=2,G52,0)</f>
        <v>0</v>
      </c>
      <c r="BC52" s="211">
        <f>IF(AZ52=3,G52,0)</f>
        <v>0</v>
      </c>
      <c r="BD52" s="211">
        <f>IF(AZ52=4,G52,0)</f>
        <v>0</v>
      </c>
      <c r="BE52" s="211">
        <f>IF(AZ52=5,G52,0)</f>
        <v>0</v>
      </c>
      <c r="CA52" s="234">
        <v>7</v>
      </c>
      <c r="CB52" s="234">
        <v>1</v>
      </c>
    </row>
    <row r="53" spans="1:80" x14ac:dyDescent="0.2">
      <c r="A53" s="251"/>
      <c r="B53" s="252" t="s">
        <v>103</v>
      </c>
      <c r="C53" s="253" t="s">
        <v>186</v>
      </c>
      <c r="D53" s="254"/>
      <c r="E53" s="255"/>
      <c r="F53" s="256"/>
      <c r="G53" s="257">
        <f>SUM(G50:G52)</f>
        <v>0</v>
      </c>
      <c r="H53" s="258"/>
      <c r="I53" s="259">
        <f>SUM(I50:I52)</f>
        <v>3.2939999999999997E-2</v>
      </c>
      <c r="J53" s="258"/>
      <c r="K53" s="259">
        <f>SUM(K50:K52)</f>
        <v>0</v>
      </c>
      <c r="O53" s="234">
        <v>4</v>
      </c>
      <c r="BA53" s="260">
        <f>SUM(BA50:BA52)</f>
        <v>0</v>
      </c>
      <c r="BB53" s="260">
        <f>SUM(BB50:BB52)</f>
        <v>0</v>
      </c>
      <c r="BC53" s="260">
        <f>SUM(BC50:BC52)</f>
        <v>0</v>
      </c>
      <c r="BD53" s="260">
        <f>SUM(BD50:BD52)</f>
        <v>0</v>
      </c>
      <c r="BE53" s="260">
        <f>SUM(BE50:BE52)</f>
        <v>0</v>
      </c>
    </row>
    <row r="54" spans="1:80" x14ac:dyDescent="0.2">
      <c r="E54" s="211"/>
    </row>
    <row r="55" spans="1:80" x14ac:dyDescent="0.2">
      <c r="E55" s="211"/>
    </row>
    <row r="56" spans="1:80" x14ac:dyDescent="0.2">
      <c r="E56" s="211"/>
    </row>
    <row r="57" spans="1:80" x14ac:dyDescent="0.2">
      <c r="E57" s="211"/>
    </row>
    <row r="58" spans="1:80" x14ac:dyDescent="0.2">
      <c r="E58" s="211"/>
    </row>
    <row r="59" spans="1:80" x14ac:dyDescent="0.2">
      <c r="E59" s="211"/>
    </row>
    <row r="60" spans="1:80" x14ac:dyDescent="0.2">
      <c r="E60" s="211"/>
    </row>
    <row r="61" spans="1:80" x14ac:dyDescent="0.2">
      <c r="E61" s="211"/>
    </row>
    <row r="62" spans="1:80" x14ac:dyDescent="0.2">
      <c r="E62" s="211"/>
    </row>
    <row r="63" spans="1:80" x14ac:dyDescent="0.2">
      <c r="E63" s="211"/>
    </row>
    <row r="64" spans="1:80" x14ac:dyDescent="0.2">
      <c r="E64" s="211"/>
    </row>
    <row r="65" spans="5:5" x14ac:dyDescent="0.2">
      <c r="E65" s="211"/>
    </row>
    <row r="66" spans="5:5" x14ac:dyDescent="0.2">
      <c r="E66" s="211"/>
    </row>
    <row r="67" spans="5:5" x14ac:dyDescent="0.2">
      <c r="E67" s="211"/>
    </row>
    <row r="68" spans="5:5" x14ac:dyDescent="0.2">
      <c r="E68" s="211"/>
    </row>
    <row r="69" spans="5:5" x14ac:dyDescent="0.2">
      <c r="E69" s="211"/>
    </row>
    <row r="70" spans="5:5" x14ac:dyDescent="0.2">
      <c r="E70" s="211"/>
    </row>
    <row r="71" spans="5:5" x14ac:dyDescent="0.2">
      <c r="E71" s="211"/>
    </row>
    <row r="72" spans="5:5" x14ac:dyDescent="0.2">
      <c r="E72" s="211"/>
    </row>
    <row r="73" spans="5:5" x14ac:dyDescent="0.2">
      <c r="E73" s="211"/>
    </row>
    <row r="74" spans="5:5" x14ac:dyDescent="0.2">
      <c r="E74" s="211"/>
    </row>
    <row r="75" spans="5:5" x14ac:dyDescent="0.2">
      <c r="E75" s="211"/>
    </row>
    <row r="76" spans="5:5" x14ac:dyDescent="0.2">
      <c r="E76" s="211"/>
    </row>
    <row r="77" spans="5:5" x14ac:dyDescent="0.2">
      <c r="E77" s="211"/>
    </row>
    <row r="78" spans="5:5" x14ac:dyDescent="0.2">
      <c r="E78" s="211"/>
    </row>
    <row r="79" spans="5:5" x14ac:dyDescent="0.2">
      <c r="E79" s="211"/>
    </row>
    <row r="80" spans="5:5" x14ac:dyDescent="0.2">
      <c r="E80" s="211"/>
    </row>
    <row r="81" spans="5:5" x14ac:dyDescent="0.2">
      <c r="E81" s="211"/>
    </row>
    <row r="82" spans="5:5" x14ac:dyDescent="0.2">
      <c r="E82" s="211"/>
    </row>
    <row r="83" spans="5:5" x14ac:dyDescent="0.2">
      <c r="E83" s="211"/>
    </row>
    <row r="84" spans="5:5" x14ac:dyDescent="0.2">
      <c r="E84" s="211"/>
    </row>
    <row r="85" spans="5:5" x14ac:dyDescent="0.2">
      <c r="E85" s="211"/>
    </row>
    <row r="86" spans="5:5" x14ac:dyDescent="0.2">
      <c r="E86" s="211"/>
    </row>
    <row r="87" spans="5:5" x14ac:dyDescent="0.2">
      <c r="E87" s="211"/>
    </row>
    <row r="88" spans="5:5" x14ac:dyDescent="0.2">
      <c r="E88" s="211"/>
    </row>
    <row r="89" spans="5:5" x14ac:dyDescent="0.2">
      <c r="E89" s="211"/>
    </row>
    <row r="90" spans="5:5" x14ac:dyDescent="0.2">
      <c r="E90" s="211"/>
    </row>
    <row r="91" spans="5:5" x14ac:dyDescent="0.2">
      <c r="E91" s="211"/>
    </row>
    <row r="92" spans="5:5" x14ac:dyDescent="0.2">
      <c r="E92" s="211"/>
    </row>
    <row r="93" spans="5:5" x14ac:dyDescent="0.2">
      <c r="E93" s="211"/>
    </row>
    <row r="94" spans="5:5" x14ac:dyDescent="0.2">
      <c r="E94" s="211"/>
    </row>
    <row r="95" spans="5:5" x14ac:dyDescent="0.2">
      <c r="E95" s="211"/>
    </row>
    <row r="96" spans="5:5" x14ac:dyDescent="0.2">
      <c r="E96" s="211"/>
    </row>
    <row r="97" spans="1:5" x14ac:dyDescent="0.2">
      <c r="E97" s="211"/>
    </row>
    <row r="98" spans="1:5" x14ac:dyDescent="0.2">
      <c r="E98" s="211"/>
    </row>
    <row r="99" spans="1:5" x14ac:dyDescent="0.2">
      <c r="E99" s="211"/>
    </row>
    <row r="100" spans="1:5" x14ac:dyDescent="0.2">
      <c r="E100" s="211"/>
    </row>
    <row r="101" spans="1:5" x14ac:dyDescent="0.2">
      <c r="E101" s="211"/>
    </row>
    <row r="102" spans="1:5" x14ac:dyDescent="0.2">
      <c r="E102" s="211"/>
    </row>
    <row r="103" spans="1:5" x14ac:dyDescent="0.2">
      <c r="E103" s="211"/>
    </row>
    <row r="104" spans="1:5" x14ac:dyDescent="0.2">
      <c r="E104" s="211"/>
    </row>
    <row r="105" spans="1:5" x14ac:dyDescent="0.2">
      <c r="E105" s="211"/>
    </row>
    <row r="106" spans="1:5" x14ac:dyDescent="0.2">
      <c r="E106" s="211"/>
    </row>
    <row r="107" spans="1:5" x14ac:dyDescent="0.2">
      <c r="E107" s="211"/>
    </row>
    <row r="108" spans="1:5" x14ac:dyDescent="0.2">
      <c r="E108" s="211"/>
    </row>
    <row r="109" spans="1:5" x14ac:dyDescent="0.2">
      <c r="E109" s="211"/>
    </row>
    <row r="110" spans="1:5" x14ac:dyDescent="0.2">
      <c r="E110" s="211"/>
    </row>
    <row r="111" spans="1:5" x14ac:dyDescent="0.2">
      <c r="E111" s="211"/>
    </row>
    <row r="112" spans="1:5" x14ac:dyDescent="0.2">
      <c r="A112" s="261"/>
      <c r="B112" s="261"/>
    </row>
    <row r="113" spans="1:7" x14ac:dyDescent="0.2">
      <c r="C113" s="262"/>
      <c r="D113" s="262"/>
      <c r="E113" s="263"/>
      <c r="F113" s="262"/>
      <c r="G113" s="264"/>
    </row>
    <row r="114" spans="1:7" x14ac:dyDescent="0.2">
      <c r="A114" s="261"/>
      <c r="B114" s="261"/>
    </row>
  </sheetData>
  <mergeCells count="15">
    <mergeCell ref="C14:D14"/>
    <mergeCell ref="C15:D15"/>
    <mergeCell ref="C19:D19"/>
    <mergeCell ref="A1:G1"/>
    <mergeCell ref="A3:B3"/>
    <mergeCell ref="A4:B4"/>
    <mergeCell ref="E4:G4"/>
    <mergeCell ref="C10:D10"/>
    <mergeCell ref="C45:D45"/>
    <mergeCell ref="C47:D47"/>
    <mergeCell ref="C48:D48"/>
    <mergeCell ref="C31:D31"/>
    <mergeCell ref="C33:D33"/>
    <mergeCell ref="C35:D35"/>
    <mergeCell ref="C41:D41"/>
  </mergeCells>
  <printOptions horizontalCentered="1" gridLinesSet="0"/>
  <pageMargins left="0.59055118110236227" right="0.39370078740157483" top="0.59055118110236227" bottom="0.98425196850393704" header="0.19685039370078741" footer="0.51181102362204722"/>
  <pageSetup paperSize="9" orientation="landscape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27</vt:i4>
      </vt:variant>
    </vt:vector>
  </HeadingPairs>
  <TitlesOfParts>
    <vt:vector size="31" baseType="lpstr">
      <vt:lpstr>Stavba</vt:lpstr>
      <vt:lpstr>SO 03  KL</vt:lpstr>
      <vt:lpstr>SO 03  Rek</vt:lpstr>
      <vt:lpstr>SO 03  Pol</vt:lpstr>
      <vt:lpstr>Stavba!CelkemObjekty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'SO 03  Pol'!Názvy_tisku</vt:lpstr>
      <vt:lpstr>'SO 03  Rek'!Názvy_tisku</vt:lpstr>
      <vt:lpstr>Stavba!Objednatel</vt:lpstr>
      <vt:lpstr>Stavba!Objekt</vt:lpstr>
      <vt:lpstr>'SO 03  KL'!Oblast_tisku</vt:lpstr>
      <vt:lpstr>'SO 03  Pol'!Oblast_tisku</vt:lpstr>
      <vt:lpstr>'SO 03  Rek'!Oblast_tisku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Stavba!SazbaDPH1</vt:lpstr>
      <vt:lpstr>Stavba!SazbaDPH2</vt:lpstr>
      <vt:lpstr>Stavba!SoucetDilu</vt:lpstr>
      <vt:lpstr>Stavba!StavbaCelkem</vt:lpstr>
      <vt:lpstr>Stavba!Zhotovitel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2020-06-29T12:03:23Z</dcterms:created>
  <dcterms:modified xsi:type="dcterms:W3CDTF">2020-07-01T17:18:19Z</dcterms:modified>
</cp:coreProperties>
</file>